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cipdll.sharepoint.com/teams/CCI44-COLL-EstuaireEnergies/Documents partages/General/05. Volet 1 - ACHETER MIEUX/ACHATS CCIR/AO CCIR 2026-2029/2.Accord cadre/Tour 2/"/>
    </mc:Choice>
  </mc:AlternateContent>
  <xr:revisionPtr revIDLastSave="274" documentId="8_{095AC9B4-5F42-4201-8244-F5D6B34AAB7A}" xr6:coauthVersionLast="47" xr6:coauthVersionMax="47" xr10:uidLastSave="{B0F6851A-ACB0-480C-BE4A-4BD478D40551}"/>
  <bookViews>
    <workbookView xWindow="-14505" yWindow="0" windowWidth="14610" windowHeight="15585" tabRatio="670" activeTab="3" xr2:uid="{00000000-000D-0000-FFFF-FFFF00000000}"/>
  </bookViews>
  <sheets>
    <sheet name="BPU à Clics" sheetId="1" r:id="rId1"/>
    <sheet name="DQE à Clics" sheetId="2" r:id="rId2"/>
    <sheet name="BPU Fixe" sheetId="4" r:id="rId3"/>
    <sheet name="DQE fixe" sheetId="5" r:id="rId4"/>
    <sheet name="Données de facturation" sheetId="3" r:id="rId5"/>
  </sheets>
  <definedNames>
    <definedName name="_xlnm._FilterDatabase" localSheetId="4" hidden="1">'Données de facturation'!$A$1:$T$22</definedName>
    <definedName name="_xlnm._FilterDatabase" localSheetId="1" hidden="1">'DQE à Clics'!$A$3:$AP$24</definedName>
    <definedName name="_xlnm._FilterDatabase" localSheetId="3" hidden="1">'DQE fixe'!$A$3:$AO$24</definedName>
    <definedName name="_FilterDatabase_0" localSheetId="1">'DQE à Clics'!$A$4:$Q$4</definedName>
    <definedName name="_FilterDatabase_0" localSheetId="3">'DQE fixe'!$A$4:$Q$4</definedName>
    <definedName name="_FilterDatabase_0_0" localSheetId="1">'DQE à Clics'!$A$4:$Q$4</definedName>
    <definedName name="_FilterDatabase_0_0" localSheetId="3">'DQE fixe'!$A$4:$Q$4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4" i="5" l="1"/>
  <c r="W5" i="5"/>
  <c r="X5" i="5"/>
  <c r="Y5" i="5"/>
  <c r="Z5" i="5"/>
  <c r="AA5" i="5"/>
  <c r="AB5" i="5"/>
  <c r="W6" i="5"/>
  <c r="AH6" i="5" s="1"/>
  <c r="X6" i="5"/>
  <c r="Y6" i="5"/>
  <c r="Z6" i="5"/>
  <c r="AA6" i="5"/>
  <c r="AB6" i="5" s="1"/>
  <c r="W7" i="5"/>
  <c r="X7" i="5"/>
  <c r="Y7" i="5"/>
  <c r="Z7" i="5"/>
  <c r="AA7" i="5"/>
  <c r="AB7" i="5"/>
  <c r="W8" i="5"/>
  <c r="X8" i="5"/>
  <c r="Y8" i="5"/>
  <c r="Z8" i="5"/>
  <c r="AA8" i="5"/>
  <c r="AB8" i="5" s="1"/>
  <c r="W9" i="5"/>
  <c r="X9" i="5"/>
  <c r="Y9" i="5"/>
  <c r="Z9" i="5"/>
  <c r="AA9" i="5"/>
  <c r="AB9" i="5"/>
  <c r="W10" i="5"/>
  <c r="X10" i="5"/>
  <c r="Y10" i="5"/>
  <c r="Z10" i="5"/>
  <c r="AA10" i="5"/>
  <c r="AB10" i="5" s="1"/>
  <c r="W11" i="5"/>
  <c r="X11" i="5"/>
  <c r="Y11" i="5"/>
  <c r="Z11" i="5"/>
  <c r="AA11" i="5"/>
  <c r="AB11" i="5"/>
  <c r="W12" i="5"/>
  <c r="X12" i="5"/>
  <c r="Y12" i="5"/>
  <c r="Z12" i="5"/>
  <c r="AA12" i="5"/>
  <c r="AB12" i="5" s="1"/>
  <c r="W13" i="5"/>
  <c r="X13" i="5"/>
  <c r="Y13" i="5"/>
  <c r="Z13" i="5"/>
  <c r="AA13" i="5"/>
  <c r="AB13" i="5"/>
  <c r="W14" i="5"/>
  <c r="X14" i="5"/>
  <c r="Y14" i="5"/>
  <c r="Z14" i="5"/>
  <c r="AA14" i="5"/>
  <c r="AB14" i="5" s="1"/>
  <c r="W15" i="5"/>
  <c r="X15" i="5"/>
  <c r="Y15" i="5"/>
  <c r="Z15" i="5"/>
  <c r="AA15" i="5"/>
  <c r="AB15" i="5"/>
  <c r="W16" i="5"/>
  <c r="AH16" i="5" s="1"/>
  <c r="X16" i="5"/>
  <c r="Y16" i="5"/>
  <c r="Z16" i="5"/>
  <c r="AA16" i="5"/>
  <c r="AB16" i="5" s="1"/>
  <c r="W17" i="5"/>
  <c r="X17" i="5"/>
  <c r="Y17" i="5"/>
  <c r="Z17" i="5"/>
  <c r="AA17" i="5"/>
  <c r="AB17" i="5"/>
  <c r="W18" i="5"/>
  <c r="X18" i="5"/>
  <c r="Y18" i="5"/>
  <c r="Z18" i="5"/>
  <c r="AA18" i="5"/>
  <c r="AB18" i="5" s="1"/>
  <c r="AI18" i="5" s="1"/>
  <c r="W19" i="5"/>
  <c r="X19" i="5"/>
  <c r="Y19" i="5"/>
  <c r="Z19" i="5"/>
  <c r="AA19" i="5"/>
  <c r="AB19" i="5"/>
  <c r="W20" i="5"/>
  <c r="AH20" i="5" s="1"/>
  <c r="X20" i="5"/>
  <c r="Y20" i="5"/>
  <c r="Z20" i="5"/>
  <c r="AA20" i="5"/>
  <c r="AB20" i="5" s="1"/>
  <c r="W21" i="5"/>
  <c r="X21" i="5"/>
  <c r="Y21" i="5"/>
  <c r="Z21" i="5"/>
  <c r="AA21" i="5"/>
  <c r="AB21" i="5"/>
  <c r="W22" i="5"/>
  <c r="AH22" i="5" s="1"/>
  <c r="X22" i="5"/>
  <c r="Y22" i="5"/>
  <c r="Z22" i="5"/>
  <c r="AA22" i="5"/>
  <c r="AB22" i="5" s="1"/>
  <c r="W23" i="5"/>
  <c r="X23" i="5"/>
  <c r="Y23" i="5"/>
  <c r="Z23" i="5"/>
  <c r="AA23" i="5"/>
  <c r="AB23" i="5"/>
  <c r="W24" i="5"/>
  <c r="X24" i="5"/>
  <c r="Y24" i="5"/>
  <c r="Z24" i="5"/>
  <c r="AA24" i="5"/>
  <c r="AB24" i="5" s="1"/>
  <c r="AA4" i="5"/>
  <c r="AB4" i="5" s="1"/>
  <c r="X4" i="5"/>
  <c r="Y4" i="5" s="1"/>
  <c r="AI4" i="5" s="1"/>
  <c r="AH5" i="5"/>
  <c r="AH7" i="5"/>
  <c r="AH8" i="5"/>
  <c r="AH9" i="5"/>
  <c r="AH11" i="5"/>
  <c r="AH12" i="5"/>
  <c r="AH14" i="5"/>
  <c r="AH15" i="5"/>
  <c r="AH17" i="5"/>
  <c r="AH19" i="5"/>
  <c r="AH23" i="5"/>
  <c r="W4" i="5"/>
  <c r="Z4" i="5" s="1"/>
  <c r="AH21" i="5"/>
  <c r="AI17" i="5"/>
  <c r="AH10" i="5"/>
  <c r="U2" i="5"/>
  <c r="Q2" i="5"/>
  <c r="X5" i="2"/>
  <c r="X6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4" i="2"/>
  <c r="AB5" i="2"/>
  <c r="AB6" i="2"/>
  <c r="AC6" i="2" s="1"/>
  <c r="AB7" i="2"/>
  <c r="AB8" i="2"/>
  <c r="AC8" i="2" s="1"/>
  <c r="AB9" i="2"/>
  <c r="AC9" i="2" s="1"/>
  <c r="AB10" i="2"/>
  <c r="AC10" i="2" s="1"/>
  <c r="AB11" i="2"/>
  <c r="AC11" i="2" s="1"/>
  <c r="AB12" i="2"/>
  <c r="AC12" i="2" s="1"/>
  <c r="AB13" i="2"/>
  <c r="AC13" i="2" s="1"/>
  <c r="AB14" i="2"/>
  <c r="AC14" i="2"/>
  <c r="AB15" i="2"/>
  <c r="AC15" i="2" s="1"/>
  <c r="AB16" i="2"/>
  <c r="AC16" i="2" s="1"/>
  <c r="AB17" i="2"/>
  <c r="AB18" i="2"/>
  <c r="AC18" i="2" s="1"/>
  <c r="AB19" i="2"/>
  <c r="AB20" i="2"/>
  <c r="AC20" i="2" s="1"/>
  <c r="AB21" i="2"/>
  <c r="AC21" i="2" s="1"/>
  <c r="AB22" i="2"/>
  <c r="AC22" i="2" s="1"/>
  <c r="AB23" i="2"/>
  <c r="AB24" i="2"/>
  <c r="AC24" i="2" s="1"/>
  <c r="AB4" i="2"/>
  <c r="Q2" i="2"/>
  <c r="U2" i="2"/>
  <c r="Y4" i="2"/>
  <c r="Z4" i="2" s="1"/>
  <c r="AI7" i="5" l="1"/>
  <c r="AI13" i="5"/>
  <c r="AI19" i="5"/>
  <c r="AI23" i="5"/>
  <c r="AI12" i="5"/>
  <c r="AI16" i="5"/>
  <c r="AI5" i="5"/>
  <c r="AI10" i="5"/>
  <c r="AI22" i="5"/>
  <c r="AJ22" i="5" s="1"/>
  <c r="AI15" i="5"/>
  <c r="AJ15" i="5"/>
  <c r="AI20" i="5"/>
  <c r="AI8" i="5"/>
  <c r="AJ8" i="5"/>
  <c r="AI21" i="5"/>
  <c r="AI6" i="5"/>
  <c r="AI11" i="5"/>
  <c r="AI14" i="5"/>
  <c r="AJ14" i="5"/>
  <c r="AJ7" i="5"/>
  <c r="AH13" i="5"/>
  <c r="AJ11" i="5"/>
  <c r="AJ17" i="5"/>
  <c r="AH18" i="5"/>
  <c r="AH24" i="5"/>
  <c r="AC7" i="2"/>
  <c r="AC5" i="2"/>
  <c r="AC19" i="2"/>
  <c r="AC17" i="2"/>
  <c r="AC23" i="2"/>
  <c r="AC4" i="2"/>
  <c r="AJ4" i="2" s="1"/>
  <c r="Y5" i="2"/>
  <c r="Z5" i="2" s="1"/>
  <c r="AJ5" i="2" s="1"/>
  <c r="Y6" i="2"/>
  <c r="Z6" i="2" s="1"/>
  <c r="AJ6" i="2" s="1"/>
  <c r="Y7" i="2"/>
  <c r="Z7" i="2" s="1"/>
  <c r="AJ7" i="2" s="1"/>
  <c r="Y8" i="2"/>
  <c r="Z8" i="2" s="1"/>
  <c r="AJ8" i="2" s="1"/>
  <c r="Y9" i="2"/>
  <c r="Z9" i="2" s="1"/>
  <c r="AJ9" i="2" s="1"/>
  <c r="Y10" i="2"/>
  <c r="Z10" i="2" s="1"/>
  <c r="AJ10" i="2" s="1"/>
  <c r="Y11" i="2"/>
  <c r="Z11" i="2" s="1"/>
  <c r="AJ11" i="2" s="1"/>
  <c r="Y12" i="2"/>
  <c r="Z12" i="2" s="1"/>
  <c r="AJ12" i="2" s="1"/>
  <c r="Y13" i="2"/>
  <c r="Z13" i="2" s="1"/>
  <c r="AJ13" i="2" s="1"/>
  <c r="Y14" i="2"/>
  <c r="Z14" i="2" s="1"/>
  <c r="AJ14" i="2" s="1"/>
  <c r="Y15" i="2"/>
  <c r="Z15" i="2" s="1"/>
  <c r="AJ15" i="2" s="1"/>
  <c r="Y16" i="2"/>
  <c r="Z16" i="2" s="1"/>
  <c r="AJ16" i="2" s="1"/>
  <c r="Y17" i="2"/>
  <c r="Z17" i="2" s="1"/>
  <c r="AJ17" i="2" s="1"/>
  <c r="Y18" i="2"/>
  <c r="Z18" i="2" s="1"/>
  <c r="AJ18" i="2" s="1"/>
  <c r="Y19" i="2"/>
  <c r="Z19" i="2" s="1"/>
  <c r="AJ19" i="2" s="1"/>
  <c r="Y20" i="2"/>
  <c r="Z20" i="2" s="1"/>
  <c r="AJ20" i="2" s="1"/>
  <c r="Y21" i="2"/>
  <c r="Z21" i="2" s="1"/>
  <c r="AJ21" i="2" s="1"/>
  <c r="Y22" i="2"/>
  <c r="Z22" i="2" s="1"/>
  <c r="AJ22" i="2" s="1"/>
  <c r="Y23" i="2"/>
  <c r="Z23" i="2" s="1"/>
  <c r="Y24" i="2"/>
  <c r="Z24" i="2" s="1"/>
  <c r="AJ24" i="2" s="1"/>
  <c r="W5" i="2"/>
  <c r="AI5" i="2" s="1"/>
  <c r="W6" i="2"/>
  <c r="AI6" i="2" s="1"/>
  <c r="W7" i="2"/>
  <c r="AI7" i="2" s="1"/>
  <c r="W8" i="2"/>
  <c r="AI8" i="2" s="1"/>
  <c r="W9" i="2"/>
  <c r="AI9" i="2" s="1"/>
  <c r="W10" i="2"/>
  <c r="AI10" i="2" s="1"/>
  <c r="W11" i="2"/>
  <c r="AI11" i="2" s="1"/>
  <c r="W12" i="2"/>
  <c r="AI12" i="2" s="1"/>
  <c r="W13" i="2"/>
  <c r="AI13" i="2" s="1"/>
  <c r="W14" i="2"/>
  <c r="W15" i="2"/>
  <c r="AI15" i="2" s="1"/>
  <c r="W16" i="2"/>
  <c r="AI16" i="2" s="1"/>
  <c r="W17" i="2"/>
  <c r="AI17" i="2" s="1"/>
  <c r="W18" i="2"/>
  <c r="AI18" i="2" s="1"/>
  <c r="W19" i="2"/>
  <c r="AI19" i="2" s="1"/>
  <c r="W20" i="2"/>
  <c r="AI20" i="2" s="1"/>
  <c r="W21" i="2"/>
  <c r="AI21" i="2" s="1"/>
  <c r="W22" i="2"/>
  <c r="AI22" i="2" s="1"/>
  <c r="W23" i="2"/>
  <c r="AI23" i="2" s="1"/>
  <c r="W24" i="2"/>
  <c r="AI24" i="2" s="1"/>
  <c r="W4" i="2"/>
  <c r="AJ23" i="5" l="1"/>
  <c r="AJ10" i="5"/>
  <c r="AI9" i="5"/>
  <c r="AJ9" i="5" s="1"/>
  <c r="AJ18" i="5"/>
  <c r="AJ5" i="5"/>
  <c r="AI24" i="5"/>
  <c r="AJ24" i="5" s="1"/>
  <c r="AJ13" i="5"/>
  <c r="AJ16" i="5"/>
  <c r="AJ12" i="5"/>
  <c r="AJ4" i="5"/>
  <c r="AJ19" i="5"/>
  <c r="AJ21" i="5"/>
  <c r="AJ6" i="5"/>
  <c r="AJ20" i="5"/>
  <c r="AA14" i="2"/>
  <c r="AI14" i="2"/>
  <c r="AA4" i="2"/>
  <c r="AI4" i="2"/>
  <c r="AJ23" i="2"/>
  <c r="AA16" i="2"/>
  <c r="AK16" i="2" s="1"/>
  <c r="AA15" i="2"/>
  <c r="AK15" i="2" s="1"/>
  <c r="AA17" i="2"/>
  <c r="AK17" i="2" s="1"/>
  <c r="AA5" i="2"/>
  <c r="AK5" i="2" s="1"/>
  <c r="AA12" i="2"/>
  <c r="AK12" i="2" s="1"/>
  <c r="AA23" i="2"/>
  <c r="AA10" i="2"/>
  <c r="AK10" i="2" s="1"/>
  <c r="AA21" i="2"/>
  <c r="AK21" i="2" s="1"/>
  <c r="AA8" i="2"/>
  <c r="AK8" i="2" s="1"/>
  <c r="AA19" i="2"/>
  <c r="AK19" i="2" s="1"/>
  <c r="AA7" i="2"/>
  <c r="AK7" i="2" s="1"/>
  <c r="AA13" i="2"/>
  <c r="AK13" i="2" s="1"/>
  <c r="AA24" i="2"/>
  <c r="AK24" i="2" s="1"/>
  <c r="AA11" i="2"/>
  <c r="AK11" i="2" s="1"/>
  <c r="AA22" i="2"/>
  <c r="AK22" i="2" s="1"/>
  <c r="AA9" i="2"/>
  <c r="AK9" i="2" s="1"/>
  <c r="AA20" i="2"/>
  <c r="AK20" i="2" s="1"/>
  <c r="AA18" i="2"/>
  <c r="AK18" i="2" s="1"/>
  <c r="AA6" i="2"/>
  <c r="AK6" i="2" s="1"/>
  <c r="AK23" i="2" l="1"/>
  <c r="AK4" i="2"/>
  <c r="AK14" i="2"/>
</calcChain>
</file>

<file path=xl/sharedStrings.xml><?xml version="1.0" encoding="utf-8"?>
<sst xmlns="http://schemas.openxmlformats.org/spreadsheetml/2006/main" count="953" uniqueCount="235">
  <si>
    <t>NE PAS MODIFIER LA MISE EN FORME DE CETTE PAGE</t>
  </si>
  <si>
    <t>AO GAZ CCIR et entités</t>
  </si>
  <si>
    <t>DU 01/01/2026 au 31/12/2026 (12 mois)</t>
  </si>
  <si>
    <t>Nom du fournisseur :</t>
  </si>
  <si>
    <t>FORMULE DE PRIX :</t>
  </si>
  <si>
    <t>Clic 1 (ou fixation unique)</t>
  </si>
  <si>
    <t>Clic 2</t>
  </si>
  <si>
    <t>Clic 3</t>
  </si>
  <si>
    <t>Clic 4</t>
  </si>
  <si>
    <t>Clic 5</t>
  </si>
  <si>
    <t>Clic 6</t>
  </si>
  <si>
    <r>
      <t xml:space="preserve">Prix PEG </t>
    </r>
    <r>
      <rPr>
        <b/>
        <sz val="8"/>
        <color rgb="FF000000"/>
        <rFont val="Calibri"/>
        <family val="2"/>
        <charset val="1"/>
      </rPr>
      <t>€/MWh</t>
    </r>
  </si>
  <si>
    <t>% de volume du clic</t>
  </si>
  <si>
    <t>FOURNITURE PART fixe</t>
  </si>
  <si>
    <t>FOURNITURE PART variable</t>
  </si>
  <si>
    <t>Cases à remplir</t>
  </si>
  <si>
    <t>Abonnement fournisseur €/an</t>
  </si>
  <si>
    <r>
      <t xml:space="preserve">Prix PEG  </t>
    </r>
    <r>
      <rPr>
        <b/>
        <sz val="8"/>
        <color rgb="FF000000"/>
        <rFont val="Calibri"/>
        <family val="2"/>
        <charset val="1"/>
      </rPr>
      <t>€/MWh</t>
    </r>
  </si>
  <si>
    <t>Hors acheminement</t>
  </si>
  <si>
    <t>T1
Tous profils</t>
  </si>
  <si>
    <t>T2
Tous profils</t>
  </si>
  <si>
    <t>T3
Tous profils</t>
  </si>
  <si>
    <t>T4
Tous profils</t>
  </si>
  <si>
    <t xml:space="preserve">PRIX CEE CLASSIQUE et PRECAIRE  :   </t>
  </si>
  <si>
    <t>€/MWh</t>
  </si>
  <si>
    <t>Origine 1</t>
  </si>
  <si>
    <t xml:space="preserve">GRILLE DE PRIX GARANTIE D'ORIGINE (préciser l'origine) :      </t>
  </si>
  <si>
    <t xml:space="preserve">Date : </t>
  </si>
  <si>
    <t>Signature du fournisseur :</t>
  </si>
  <si>
    <t>Périmètre</t>
  </si>
  <si>
    <t>FOURNITURE PART Fixe</t>
  </si>
  <si>
    <t>CEE</t>
  </si>
  <si>
    <t>Parc</t>
  </si>
  <si>
    <t>SIREN signatiare</t>
  </si>
  <si>
    <t>Adresse signataire</t>
  </si>
  <si>
    <t>Interlocuteur signataire</t>
  </si>
  <si>
    <t>Email signataire</t>
  </si>
  <si>
    <t>Téléphone signataire</t>
  </si>
  <si>
    <t>Interlocuteur Technique</t>
  </si>
  <si>
    <t>Email Technique</t>
  </si>
  <si>
    <t>Numéro de téléphone Technique</t>
  </si>
  <si>
    <t>Site de facturation</t>
  </si>
  <si>
    <t>Site de consommation</t>
  </si>
  <si>
    <t>Adresse du site du lieu de consommation</t>
  </si>
  <si>
    <t>SIRET du site de consommation</t>
  </si>
  <si>
    <t>Code NAF</t>
  </si>
  <si>
    <t>Échéance contrat en cours</t>
  </si>
  <si>
    <t>Régie locale</t>
  </si>
  <si>
    <t>PCE</t>
  </si>
  <si>
    <t>Tarif d'acheminement</t>
  </si>
  <si>
    <t>Profil</t>
  </si>
  <si>
    <t>Abonnement
€HTT/AN</t>
  </si>
  <si>
    <t>TQ
€HTT/MWh</t>
  </si>
  <si>
    <t>Coût des CEE
€HTT/MWh</t>
  </si>
  <si>
    <t>Montant des CEE
€HTT/AN</t>
  </si>
  <si>
    <t>CCI Région Pays de la Loire</t>
  </si>
  <si>
    <t>Maison de l'Entrepreneuriat et des Transitions
1 rue Françoise Sagan
CS 60186
44802 SAINT-HERBLAIN Cedex</t>
  </si>
  <si>
    <t>REYNOUARD Jean-François (Président)</t>
  </si>
  <si>
    <t>stephane.retail@paysdelaloire.cci.fr</t>
  </si>
  <si>
    <t>06 10 90 21 44</t>
  </si>
  <si>
    <t>CCI 85 - VENDEE</t>
  </si>
  <si>
    <t>SIEGE CCI VENDEE</t>
  </si>
  <si>
    <t>16, rue Olivier de Clisson 85000 LA ROCHE SUR YON</t>
  </si>
  <si>
    <t>GI129310</t>
  </si>
  <si>
    <t>T3</t>
  </si>
  <si>
    <t>P018</t>
  </si>
  <si>
    <t>VENDEE PECHE</t>
  </si>
  <si>
    <t>La Cabaude 85100 LES SABLES D OLONNE</t>
  </si>
  <si>
    <t>GI153232</t>
  </si>
  <si>
    <t>P014</t>
  </si>
  <si>
    <t>CENTRE DE MAREE</t>
  </si>
  <si>
    <t>1, rue des Greeurs 85100 LES SABLES D OLONNE</t>
  </si>
  <si>
    <t>GI138466</t>
  </si>
  <si>
    <t>P015</t>
  </si>
  <si>
    <t>CCI 44 - NANTES SAINT NAZAIRE</t>
  </si>
  <si>
    <t>CITYCAMPUS - MCTE</t>
  </si>
  <si>
    <t>4, rue Bisson 44100 NANTES</t>
  </si>
  <si>
    <t>GI057132</t>
  </si>
  <si>
    <t>P019</t>
  </si>
  <si>
    <t>CCI HOTEL CONSULAIRE</t>
  </si>
  <si>
    <t>35, avenue du General de Gaulle 44600 ST NAZAIRE</t>
  </si>
  <si>
    <t>T2</t>
  </si>
  <si>
    <t>P012</t>
  </si>
  <si>
    <t>CCI GAVY OCEANIS 2IA</t>
  </si>
  <si>
    <t>boulevard de l'Universite 44600 ST NAZAIRE</t>
  </si>
  <si>
    <t>GOUBIN Pierre-Henri (Responsable Mission Energie)</t>
  </si>
  <si>
    <t>pierre-henri.goubin@maineetloire.cci.fr</t>
  </si>
  <si>
    <t>02 41 49 10 40</t>
  </si>
  <si>
    <t>CCI 53 - LA MAYENNE</t>
  </si>
  <si>
    <t>CCI 53 IIA</t>
  </si>
  <si>
    <t>Boulevard de l'Industrie 53940 ST BERTHEVIN</t>
  </si>
  <si>
    <t>GI137784</t>
  </si>
  <si>
    <t>ASSOCIATION DE GESTION DE LA MAISON DE L'APPRENTISSAGE DE SAINT-NAZAIRE</t>
  </si>
  <si>
    <t>MASN</t>
  </si>
  <si>
    <t>66, rue Michel Ange 44600 ST NAZAIRE</t>
  </si>
  <si>
    <t>GI110834</t>
  </si>
  <si>
    <t>GIPAFOC IA</t>
  </si>
  <si>
    <t>3, boulevard du Batonnier Cholet 44100 NANTES</t>
  </si>
  <si>
    <t>GI057175</t>
  </si>
  <si>
    <t>Fin 2026</t>
  </si>
  <si>
    <t>ASSOCIATION GAVY OCEANIS</t>
  </si>
  <si>
    <t>Chemin des Infirmières 44600 ST NAZAIRE</t>
  </si>
  <si>
    <t>GI057539</t>
  </si>
  <si>
    <t>CCI 72 - DU MANS ET DE LA SARTHE</t>
  </si>
  <si>
    <t>CFA 2  CCI LE MANS PARKING</t>
  </si>
  <si>
    <t>132, rue Henri Champion 72100 LE MANS</t>
  </si>
  <si>
    <t>GI090350</t>
  </si>
  <si>
    <t>HOTEL CONSULAIRE  CCI LE MANS</t>
  </si>
  <si>
    <t>12, place de la Republique 72000 LE MANS</t>
  </si>
  <si>
    <t>GI090386</t>
  </si>
  <si>
    <t>TVGO CCI LE MANS</t>
  </si>
  <si>
    <t>185, rue Henri Champion 72100 LE MANS</t>
  </si>
  <si>
    <t>GI090352</t>
  </si>
  <si>
    <t>P017</t>
  </si>
  <si>
    <t>CCI 49 - MAINE ET LOIRE</t>
  </si>
  <si>
    <t>CCI  SIEGE</t>
  </si>
  <si>
    <t>8, boulevard du Roi René 49100 ANGERS</t>
  </si>
  <si>
    <t>GI137781</t>
  </si>
  <si>
    <t>EURESPACE BÂTIMENT D</t>
  </si>
  <si>
    <t>Rue Eugène Bremond 49300 CHOLET</t>
  </si>
  <si>
    <t>GI138355</t>
  </si>
  <si>
    <t>ETABLISSEMENT DE FORMATION DU SAUMUROIS</t>
  </si>
  <si>
    <t>Square Balzac 49400 SAUMUR</t>
  </si>
  <si>
    <t>GI073208</t>
  </si>
  <si>
    <t>P016</t>
  </si>
  <si>
    <t>CENTRE PIERRE COINTREAU</t>
  </si>
  <si>
    <t>3, boulevard Albert Blanchoin 49000 ANGERS</t>
  </si>
  <si>
    <t>09325325510804</t>
  </si>
  <si>
    <t>EURESPACE</t>
  </si>
  <si>
    <t>GI073145</t>
  </si>
  <si>
    <t>CCI44 - Maison de l'Entreprenariat et de la Transition (MET)</t>
  </si>
  <si>
    <t>GI105715</t>
  </si>
  <si>
    <t>CFA CCI LE MANS PARKING</t>
  </si>
  <si>
    <t>GI161116</t>
  </si>
  <si>
    <t>La Grange</t>
  </si>
  <si>
    <t>n° PRM
ou n° PCE
ou "Fioul"
ou "Propane"</t>
  </si>
  <si>
    <t>Énergie</t>
  </si>
  <si>
    <t>SIRET entité payeuse (si différent du SIRET du site)</t>
  </si>
  <si>
    <t>Nom du Compte de Facturation (CF)</t>
  </si>
  <si>
    <t>Moyen de paiement</t>
  </si>
  <si>
    <t>Rue du Compte de Facturation (CF)</t>
  </si>
  <si>
    <t>Code postal du CF</t>
  </si>
  <si>
    <t>Commune du CF</t>
  </si>
  <si>
    <t>Type de dématérialisation</t>
  </si>
  <si>
    <t>Prénom Interlocuteur</t>
  </si>
  <si>
    <t>Nom Interlocuteur</t>
  </si>
  <si>
    <t>Fonction Interlocuteur</t>
  </si>
  <si>
    <t>Adresse e-mail de facturation</t>
  </si>
  <si>
    <t>Adresse e-mail de l'interlocuteur facturation</t>
  </si>
  <si>
    <t>Téléphone Fixe</t>
  </si>
  <si>
    <t>Combustible</t>
  </si>
  <si>
    <t>Virement</t>
  </si>
  <si>
    <t>BOULEVARD DE L'UNIVERSITE</t>
  </si>
  <si>
    <t>SAINT-NAZAIRE</t>
  </si>
  <si>
    <t>PDF</t>
  </si>
  <si>
    <t>Noelle</t>
  </si>
  <si>
    <t>PLAISANCE</t>
  </si>
  <si>
    <t>noelle.plaisance@univ-nantes.fr</t>
  </si>
  <si>
    <t>02 40 90 50 09</t>
  </si>
  <si>
    <t xml:space="preserve">Maison de l'Entrepreneuriat et des Transitions
1 rue Françoise Sagan
CS 60186
</t>
  </si>
  <si>
    <t xml:space="preserve"> SAINT-HERBLAIN Cedex</t>
  </si>
  <si>
    <t>Betty</t>
  </si>
  <si>
    <t>GENET</t>
  </si>
  <si>
    <t>Comptable</t>
  </si>
  <si>
    <t>CHORUS</t>
  </si>
  <si>
    <t>comptabilité.fournisseurs@44.cci.fr</t>
  </si>
  <si>
    <t>02 40 44 61 01</t>
  </si>
  <si>
    <t>42417546100021</t>
  </si>
  <si>
    <t>3 BOULEVARD DU BATONNIER CHOLET</t>
  </si>
  <si>
    <t>NANTES</t>
  </si>
  <si>
    <t>Cecile</t>
  </si>
  <si>
    <t>TERTRIN</t>
  </si>
  <si>
    <t>compta@ia-formation.fr</t>
  </si>
  <si>
    <t>cecile.tertrin@ia-formation.fr</t>
  </si>
  <si>
    <t>02 72 56 84 09</t>
  </si>
  <si>
    <t>8 BOULEVARD DU ROI RENE</t>
  </si>
  <si>
    <t>ANGERS</t>
  </si>
  <si>
    <t>Sebastien</t>
  </si>
  <si>
    <t>TRIGANNE</t>
  </si>
  <si>
    <t>sebastien.triganne@maineetloire.cci.fr</t>
  </si>
  <si>
    <t>02 41 20 49 93</t>
  </si>
  <si>
    <t>1 BOULEVARD RENE LEVASSEUR CS91435</t>
  </si>
  <si>
    <t>LE MANS CEDEX 2</t>
  </si>
  <si>
    <t>Christelle</t>
  </si>
  <si>
    <t>VERLHAC</t>
  </si>
  <si>
    <t>christelle.verlhac@lemans.cci.fr</t>
  </si>
  <si>
    <t>16 RUE OLIVIER DE CLISSON</t>
  </si>
  <si>
    <t>LA ROCHE SUR YON</t>
  </si>
  <si>
    <t>Christophe</t>
  </si>
  <si>
    <t>BRAUD</t>
  </si>
  <si>
    <t>Christophe.braud@vendee.cci.fr</t>
  </si>
  <si>
    <t xml:space="preserve">02 51 45 32 08 </t>
  </si>
  <si>
    <t>18 Place de la Gare</t>
  </si>
  <si>
    <t>LAVAL</t>
  </si>
  <si>
    <t>Beatrice</t>
  </si>
  <si>
    <t>RAGALEUX</t>
  </si>
  <si>
    <t>Beatrice.RAGALEUX@mayenne.cci.fr</t>
  </si>
  <si>
    <t xml:space="preserve">02 43 49 50 19 </t>
  </si>
  <si>
    <t>66 RUE MICHEL ANGE</t>
  </si>
  <si>
    <t>Thierry</t>
  </si>
  <si>
    <t>MAGNAN</t>
  </si>
  <si>
    <t>tmagnan@artisanatpaysdelaloire.fr</t>
  </si>
  <si>
    <t>02 28 54 17 02</t>
  </si>
  <si>
    <r>
      <t xml:space="preserve">Terme de Quantité
</t>
    </r>
    <r>
      <rPr>
        <b/>
        <sz val="8"/>
        <color rgb="FF000000"/>
        <rFont val="Calibri"/>
        <family val="2"/>
        <charset val="1"/>
      </rPr>
      <t>€/MWh</t>
    </r>
  </si>
  <si>
    <t>Nbre de clics par an autorisés</t>
  </si>
  <si>
    <t>PEG  + Terme de Quantité</t>
  </si>
  <si>
    <t>Prix fixe</t>
  </si>
  <si>
    <r>
      <t xml:space="preserve">Prix Fixe  </t>
    </r>
    <r>
      <rPr>
        <b/>
        <sz val="8"/>
        <color rgb="FF000000"/>
        <rFont val="Calibri"/>
        <family val="2"/>
        <charset val="1"/>
      </rPr>
      <t>€/MWh</t>
    </r>
  </si>
  <si>
    <t>Ouverture site date estimée</t>
  </si>
  <si>
    <t>Fermeture site date estimée</t>
  </si>
  <si>
    <t>Bascule raccordement RCU date estimée</t>
  </si>
  <si>
    <t>Fin 2027 / Début 2028</t>
  </si>
  <si>
    <t>Fin 2027</t>
  </si>
  <si>
    <t>Mi-Mai 2027</t>
  </si>
  <si>
    <t>Fin 2025</t>
  </si>
  <si>
    <t>Baisse consommation estimée</t>
  </si>
  <si>
    <t>Fin 2025 installation GTB prévision -20% sur 2026</t>
  </si>
  <si>
    <t>CHANGEMENTS DE CONSOMMATION PREVUS SUR LE SITE</t>
  </si>
  <si>
    <t>CEE (OUI/NON)</t>
  </si>
  <si>
    <t>Prix fourniture €/KWh</t>
  </si>
  <si>
    <t>CAR MWh</t>
  </si>
  <si>
    <t>CAR MWh mis à jour</t>
  </si>
  <si>
    <t>Montant fourniture part variable
€HTT/AN</t>
  </si>
  <si>
    <t>Montant Fourniture part variable + fixe €HTT/AN</t>
  </si>
  <si>
    <t>ACHEMINEMENT / TAXES et CONTRIBUTIONS / PRESTATIONS</t>
  </si>
  <si>
    <t>TVA €/an</t>
  </si>
  <si>
    <t>Terme Quantité d'Acheminement €/AN</t>
  </si>
  <si>
    <t>Abonnement transport et distribution  €/AN</t>
  </si>
  <si>
    <t>CTA transport et distribution €/AN</t>
  </si>
  <si>
    <t>Accise €/AN</t>
  </si>
  <si>
    <t>Location compteur €/AN</t>
  </si>
  <si>
    <t>TOTAL ANNUEL TTC</t>
  </si>
  <si>
    <t>DSP / Concession</t>
  </si>
  <si>
    <t>Siège CCI</t>
  </si>
  <si>
    <t>Centre de marée des 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</si>
</sst>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.00,\€_-;\-* #,##0.00,\€_-;_-* \-??&quot; €&quot;_-;_-@_-"/>
    <numFmt numFmtId="165" formatCode="0.00_ ;\-0.00,"/>
    <numFmt numFmtId="166" formatCode="#,##0.00\ &quot;€&quot;"/>
    <numFmt numFmtId="167" formatCode="_-* #,##0_-;\-* #,##0_-;_-* &quot;-&quot;??_-;_-@_-"/>
    <numFmt numFmtId="168" formatCode="_-* #,##0.000_-;\-* #,##0.000_-;_-* &quot;-&quot;??_-;_-@_-"/>
    <numFmt numFmtId="169" formatCode="&quot;TVA&quot;\ #,##0.00%"/>
  </numFmts>
  <fonts count="38" x14ac:knownFonts="1">
    <font>
      <sz val="11"/>
      <color rgb="FF000000"/>
      <name val="Calibri"/>
      <family val="2"/>
      <charset val="1"/>
    </font>
    <font>
      <sz val="16"/>
      <color rgb="FFFFFFFF"/>
      <name val="Segoe UI Light"/>
      <family val="2"/>
      <charset val="1"/>
    </font>
    <font>
      <sz val="9"/>
      <color rgb="FF0070C0"/>
      <name val="Calibri"/>
      <family val="2"/>
      <charset val="1"/>
    </font>
    <font>
      <sz val="20"/>
      <color rgb="FF000000"/>
      <name val="Calibri"/>
      <family val="2"/>
      <charset val="1"/>
    </font>
    <font>
      <b/>
      <sz val="12"/>
      <color rgb="FFFF0000"/>
      <name val="Calibri"/>
      <family val="2"/>
      <charset val="1"/>
    </font>
    <font>
      <b/>
      <sz val="22"/>
      <color rgb="FF3B3838"/>
      <name val="Segoe UI Semibold"/>
      <family val="2"/>
      <charset val="1"/>
    </font>
    <font>
      <b/>
      <sz val="12"/>
      <color rgb="FF3B3838"/>
      <name val="Segoe UI Semibold"/>
      <family val="2"/>
      <charset val="1"/>
    </font>
    <font>
      <sz val="11"/>
      <color rgb="FF404040"/>
      <name val="Calibri"/>
      <family val="2"/>
      <charset val="1"/>
    </font>
    <font>
      <sz val="20"/>
      <color rgb="FF404040"/>
      <name val="Calibri"/>
      <family val="2"/>
      <charset val="1"/>
    </font>
    <font>
      <sz val="16"/>
      <color rgb="FF404040"/>
      <name val="Calibri"/>
      <family val="2"/>
      <charset val="1"/>
    </font>
    <font>
      <sz val="10"/>
      <color rgb="FF404040"/>
      <name val="Calibri"/>
      <family val="2"/>
      <charset val="1"/>
    </font>
    <font>
      <b/>
      <sz val="20"/>
      <color rgb="FF3B3838"/>
      <name val="Calibri"/>
      <family val="2"/>
      <charset val="1"/>
    </font>
    <font>
      <b/>
      <sz val="11"/>
      <color rgb="FF404040"/>
      <name val="Calibri"/>
      <family val="2"/>
      <charset val="1"/>
    </font>
    <font>
      <b/>
      <sz val="14"/>
      <color rgb="FF3B3838"/>
      <name val="Calibri"/>
      <family val="2"/>
      <charset val="1"/>
    </font>
    <font>
      <b/>
      <sz val="12"/>
      <color rgb="FF0070C0"/>
      <name val="Calibri"/>
      <family val="2"/>
      <charset val="1"/>
    </font>
    <font>
      <sz val="11"/>
      <color rgb="FF0070C0"/>
      <name val="Calibri"/>
      <family val="2"/>
      <charset val="1"/>
    </font>
    <font>
      <b/>
      <sz val="8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8"/>
      <color rgb="FF40404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20"/>
      <color rgb="FF2F5597"/>
      <name val="Segoe UI Semibold"/>
      <family val="2"/>
      <charset val="1"/>
    </font>
    <font>
      <sz val="11"/>
      <color rgb="FFFFFFFF"/>
      <name val="Calibri"/>
      <family val="2"/>
      <charset val="1"/>
    </font>
    <font>
      <b/>
      <sz val="18"/>
      <color rgb="FF2F5597"/>
      <name val="Calibri"/>
      <family val="2"/>
      <charset val="1"/>
    </font>
    <font>
      <sz val="18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theme="0"/>
      <name val="Calibri"/>
      <family val="2"/>
    </font>
    <font>
      <b/>
      <sz val="14"/>
      <color theme="0"/>
      <name val="Calibri"/>
      <family val="2"/>
      <charset val="1"/>
    </font>
    <font>
      <sz val="11"/>
      <color theme="0"/>
      <name val="Calibri"/>
      <family val="2"/>
      <charset val="1"/>
    </font>
    <font>
      <b/>
      <sz val="18"/>
      <color rgb="FFFF0000"/>
      <name val="Calibri"/>
      <family val="2"/>
      <charset val="1"/>
    </font>
    <font>
      <b/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charset val="1"/>
    </font>
    <font>
      <b/>
      <sz val="11"/>
      <color rgb="FFFFFFFF"/>
      <name val="Calibri"/>
      <family val="2"/>
    </font>
    <font>
      <sz val="11"/>
      <color rgb="FF000000"/>
      <name val="Calibri"/>
      <family val="2"/>
      <scheme val="minor"/>
    </font>
    <font>
      <b/>
      <sz val="16"/>
      <color rgb="FFFFFFFF"/>
      <name val="Segoe UI Light"/>
      <family val="2"/>
    </font>
    <font>
      <b/>
      <sz val="16"/>
      <color rgb="FF000000"/>
      <name val="Calibri"/>
      <family val="2"/>
    </font>
    <font>
      <b/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rgb="FFFF4C00"/>
        <bgColor rgb="FFFF8080"/>
      </patternFill>
    </fill>
    <fill>
      <patternFill patternType="solid">
        <fgColor rgb="FFFFFFFF"/>
        <bgColor rgb="FFF2F2F2"/>
      </patternFill>
    </fill>
    <fill>
      <patternFill patternType="solid">
        <fgColor rgb="FFF2F2F2"/>
        <bgColor rgb="FFFFFFFF"/>
      </patternFill>
    </fill>
    <fill>
      <patternFill patternType="solid">
        <fgColor rgb="FF595959"/>
        <bgColor rgb="FF404040"/>
      </patternFill>
    </fill>
    <fill>
      <patternFill patternType="solid">
        <fgColor rgb="FFBFBFBF"/>
        <bgColor rgb="FFD9D9D9"/>
      </patternFill>
    </fill>
    <fill>
      <patternFill patternType="solid">
        <fgColor rgb="FFD9D9D9"/>
        <bgColor rgb="FFF2F2F2"/>
      </patternFill>
    </fill>
    <fill>
      <patternFill patternType="solid">
        <fgColor rgb="FF8FAADC"/>
        <bgColor rgb="FF969696"/>
      </patternFill>
    </fill>
    <fill>
      <patternFill patternType="solid">
        <fgColor theme="4" tint="0.39997558519241921"/>
        <bgColor rgb="FF404040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B9ED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Dashed">
        <color rgb="FF0070C0"/>
      </bottom>
      <diagonal/>
    </border>
    <border>
      <left style="mediumDashed">
        <color rgb="FF0070C0"/>
      </left>
      <right/>
      <top style="mediumDashed">
        <color rgb="FF0070C0"/>
      </top>
      <bottom/>
      <diagonal/>
    </border>
    <border>
      <left/>
      <right/>
      <top style="mediumDashed">
        <color rgb="FF0070C0"/>
      </top>
      <bottom/>
      <diagonal/>
    </border>
    <border>
      <left/>
      <right style="mediumDashed">
        <color rgb="FF0070C0"/>
      </right>
      <top style="mediumDashed">
        <color rgb="FF0070C0"/>
      </top>
      <bottom/>
      <diagonal/>
    </border>
    <border>
      <left style="mediumDashed">
        <color rgb="FF0070C0"/>
      </left>
      <right/>
      <top/>
      <bottom/>
      <diagonal/>
    </border>
    <border>
      <left style="medium">
        <color rgb="FFD9D9D9"/>
      </left>
      <right style="medium">
        <color rgb="FFD9D9D9"/>
      </right>
      <top style="medium">
        <color rgb="FFD9D9D9"/>
      </top>
      <bottom style="medium">
        <color rgb="FFD9D9D9"/>
      </bottom>
      <diagonal/>
    </border>
    <border>
      <left/>
      <right style="mediumDashed">
        <color rgb="FF0070C0"/>
      </right>
      <top/>
      <bottom/>
      <diagonal/>
    </border>
    <border>
      <left style="thick">
        <color rgb="FFD9D9D9"/>
      </left>
      <right style="thick">
        <color rgb="FFD9D9D9"/>
      </right>
      <top style="thick">
        <color rgb="FFD9D9D9"/>
      </top>
      <bottom style="thick">
        <color rgb="FFD9D9D9"/>
      </bottom>
      <diagonal/>
    </border>
    <border>
      <left style="mediumDashed">
        <color rgb="FF0070C0"/>
      </left>
      <right/>
      <top/>
      <bottom style="mediumDashed">
        <color rgb="FF0070C0"/>
      </bottom>
      <diagonal/>
    </border>
    <border>
      <left/>
      <right style="mediumDashed">
        <color rgb="FF0070C0"/>
      </right>
      <top/>
      <bottom style="mediumDashed">
        <color rgb="FF0070C0"/>
      </bottom>
      <diagonal/>
    </border>
    <border>
      <left style="thick">
        <color rgb="FFF2F2F2"/>
      </left>
      <right/>
      <top style="thick">
        <color rgb="FFF2F2F2"/>
      </top>
      <bottom style="thick">
        <color rgb="FFF2F2F2"/>
      </bottom>
      <diagonal/>
    </border>
    <border>
      <left/>
      <right style="thick">
        <color rgb="FFD9D9D9"/>
      </right>
      <top style="thick">
        <color rgb="FFF2F2F2"/>
      </top>
      <bottom style="thick">
        <color rgb="FFF2F2F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D9D9D9"/>
      </left>
      <right style="medium">
        <color rgb="FFD9D9D9"/>
      </right>
      <top/>
      <bottom/>
      <diagonal/>
    </border>
    <border>
      <left/>
      <right style="medium">
        <color rgb="FFD9D9D9"/>
      </right>
      <top/>
      <bottom/>
      <diagonal/>
    </border>
    <border>
      <left/>
      <right/>
      <top/>
      <bottom style="medium">
        <color rgb="FFD9D9D9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24" fillId="0" borderId="0" applyBorder="0" applyProtection="0"/>
    <xf numFmtId="9" fontId="24" fillId="0" borderId="0" applyBorder="0" applyProtection="0"/>
    <xf numFmtId="0" fontId="31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0" fontId="24" fillId="0" borderId="0"/>
  </cellStyleXfs>
  <cellXfs count="145">
    <xf numFmtId="0" fontId="0" fillId="0" borderId="0" xfId="0"/>
    <xf numFmtId="0" fontId="0" fillId="0" borderId="0" xfId="0" applyAlignment="1">
      <alignment vertical="center"/>
    </xf>
    <xf numFmtId="0" fontId="2" fillId="3" borderId="0" xfId="0" applyFont="1" applyFill="1" applyAlignment="1">
      <alignment horizontal="right" vertical="center"/>
    </xf>
    <xf numFmtId="0" fontId="3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5" fillId="3" borderId="0" xfId="0" applyFont="1" applyFill="1" applyAlignment="1">
      <alignment vertical="center"/>
    </xf>
    <xf numFmtId="0" fontId="6" fillId="3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7" fillId="4" borderId="0" xfId="0" applyFont="1" applyFill="1" applyAlignment="1">
      <alignment vertical="center"/>
    </xf>
    <xf numFmtId="0" fontId="8" fillId="4" borderId="0" xfId="0" applyFont="1" applyFill="1" applyAlignment="1">
      <alignment vertical="center"/>
    </xf>
    <xf numFmtId="0" fontId="9" fillId="4" borderId="0" xfId="0" applyFont="1" applyFill="1" applyAlignment="1">
      <alignment vertical="center"/>
    </xf>
    <xf numFmtId="0" fontId="7" fillId="4" borderId="0" xfId="0" applyFont="1" applyFill="1" applyAlignment="1">
      <alignment horizontal="right" vertical="center" indent="1"/>
    </xf>
    <xf numFmtId="0" fontId="10" fillId="4" borderId="0" xfId="0" applyFont="1" applyFill="1" applyAlignment="1">
      <alignment horizontal="right" vertical="center" indent="1"/>
    </xf>
    <xf numFmtId="0" fontId="0" fillId="4" borderId="0" xfId="0" applyFill="1" applyAlignment="1">
      <alignment vertical="center"/>
    </xf>
    <xf numFmtId="0" fontId="8" fillId="4" borderId="0" xfId="0" applyFont="1" applyFill="1" applyAlignment="1">
      <alignment horizontal="right" vertical="center" indent="1"/>
    </xf>
    <xf numFmtId="0" fontId="9" fillId="4" borderId="0" xfId="0" applyFont="1" applyFill="1" applyAlignment="1">
      <alignment horizontal="center" vertical="center"/>
    </xf>
    <xf numFmtId="0" fontId="7" fillId="7" borderId="0" xfId="0" applyFont="1" applyFill="1" applyAlignment="1">
      <alignment vertical="center"/>
    </xf>
    <xf numFmtId="0" fontId="13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vertical="center"/>
    </xf>
    <xf numFmtId="0" fontId="14" fillId="4" borderId="0" xfId="0" applyFont="1" applyFill="1" applyAlignment="1">
      <alignment horizontal="center" vertical="center" wrapText="1"/>
    </xf>
    <xf numFmtId="0" fontId="15" fillId="4" borderId="0" xfId="0" applyFont="1" applyFill="1" applyAlignment="1">
      <alignment vertical="center" wrapText="1"/>
    </xf>
    <xf numFmtId="0" fontId="0" fillId="4" borderId="2" xfId="0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0" fillId="4" borderId="4" xfId="0" applyFill="1" applyBorder="1" applyAlignment="1">
      <alignment vertical="center"/>
    </xf>
    <xf numFmtId="0" fontId="16" fillId="4" borderId="5" xfId="0" applyFont="1" applyFill="1" applyBorder="1" applyAlignment="1">
      <alignment horizontal="center" vertical="center" wrapText="1"/>
    </xf>
    <xf numFmtId="0" fontId="17" fillId="7" borderId="6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0" fillId="4" borderId="7" xfId="0" applyFill="1" applyBorder="1" applyAlignment="1">
      <alignment vertical="center"/>
    </xf>
    <xf numFmtId="0" fontId="19" fillId="4" borderId="5" xfId="0" applyFont="1" applyFill="1" applyBorder="1" applyAlignment="1">
      <alignment horizontal="center" vertical="center"/>
    </xf>
    <xf numFmtId="164" fontId="21" fillId="4" borderId="7" xfId="1" applyFont="1" applyFill="1" applyBorder="1" applyAlignment="1" applyProtection="1">
      <alignment horizontal="center" vertical="center"/>
    </xf>
    <xf numFmtId="164" fontId="21" fillId="4" borderId="0" xfId="1" applyFont="1" applyFill="1" applyBorder="1" applyAlignment="1" applyProtection="1">
      <alignment horizontal="center" vertical="center"/>
    </xf>
    <xf numFmtId="0" fontId="0" fillId="4" borderId="0" xfId="0" applyFill="1" applyAlignment="1">
      <alignment horizontal="left" vertical="center" indent="1"/>
    </xf>
    <xf numFmtId="10" fontId="21" fillId="9" borderId="8" xfId="2" applyNumberFormat="1" applyFont="1" applyFill="1" applyBorder="1" applyAlignment="1" applyProtection="1">
      <alignment horizontal="center" vertical="center"/>
      <protection locked="0"/>
    </xf>
    <xf numFmtId="0" fontId="0" fillId="4" borderId="9" xfId="0" applyFill="1" applyBorder="1" applyAlignment="1">
      <alignment vertical="center"/>
    </xf>
    <xf numFmtId="0" fontId="0" fillId="4" borderId="1" xfId="0" applyFill="1" applyBorder="1" applyAlignment="1">
      <alignment vertical="center"/>
    </xf>
    <xf numFmtId="0" fontId="0" fillId="4" borderId="10" xfId="0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0" fontId="30" fillId="14" borderId="13" xfId="0" applyFont="1" applyFill="1" applyBorder="1" applyAlignment="1">
      <alignment horizontal="center" vertical="center" wrapText="1"/>
    </xf>
    <xf numFmtId="0" fontId="30" fillId="15" borderId="13" xfId="0" applyFont="1" applyFill="1" applyBorder="1" applyAlignment="1">
      <alignment horizontal="center" vertical="center" wrapText="1"/>
    </xf>
    <xf numFmtId="0" fontId="29" fillId="12" borderId="13" xfId="0" applyFont="1" applyFill="1" applyBorder="1" applyAlignment="1">
      <alignment horizontal="center" vertical="center" wrapText="1"/>
    </xf>
    <xf numFmtId="166" fontId="21" fillId="9" borderId="8" xfId="2" applyNumberFormat="1" applyFont="1" applyFill="1" applyBorder="1" applyAlignment="1" applyProtection="1">
      <alignment horizontal="center" vertical="center"/>
      <protection locked="0"/>
    </xf>
    <xf numFmtId="166" fontId="27" fillId="5" borderId="8" xfId="1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0" fillId="4" borderId="0" xfId="0" applyFill="1" applyAlignment="1">
      <alignment horizontal="left" vertical="top"/>
    </xf>
    <xf numFmtId="165" fontId="27" fillId="5" borderId="8" xfId="1" applyNumberFormat="1" applyFont="1" applyFill="1" applyBorder="1" applyAlignment="1" applyProtection="1">
      <alignment horizontal="left" vertical="top"/>
      <protection locked="0"/>
    </xf>
    <xf numFmtId="0" fontId="19" fillId="4" borderId="0" xfId="0" applyFont="1" applyFill="1" applyAlignment="1">
      <alignment horizontal="left" vertical="top" wrapText="1"/>
    </xf>
    <xf numFmtId="0" fontId="0" fillId="0" borderId="13" xfId="0" applyBorder="1" applyAlignment="1">
      <alignment horizontal="left" vertical="center"/>
    </xf>
    <xf numFmtId="0" fontId="0" fillId="11" borderId="13" xfId="0" applyFill="1" applyBorder="1" applyAlignment="1">
      <alignment horizontal="center" vertical="center" wrapText="1"/>
    </xf>
    <xf numFmtId="1" fontId="0" fillId="11" borderId="13" xfId="0" applyNumberFormat="1" applyFill="1" applyBorder="1" applyAlignment="1">
      <alignment horizontal="center" vertical="center" wrapText="1"/>
    </xf>
    <xf numFmtId="0" fontId="32" fillId="18" borderId="16" xfId="0" applyFont="1" applyFill="1" applyBorder="1" applyAlignment="1">
      <alignment horizontal="center" vertical="center" wrapText="1"/>
    </xf>
    <xf numFmtId="0" fontId="32" fillId="18" borderId="17" xfId="0" applyFont="1" applyFill="1" applyBorder="1" applyAlignment="1">
      <alignment horizontal="center" vertical="center" wrapText="1"/>
    </xf>
    <xf numFmtId="0" fontId="0" fillId="18" borderId="0" xfId="0" applyFill="1" applyAlignment="1">
      <alignment vertical="center"/>
    </xf>
    <xf numFmtId="49" fontId="0" fillId="0" borderId="13" xfId="0" applyNumberFormat="1" applyBorder="1" applyAlignment="1">
      <alignment vertical="center"/>
    </xf>
    <xf numFmtId="0" fontId="0" fillId="0" borderId="13" xfId="0" applyBorder="1" applyAlignment="1">
      <alignment vertical="center"/>
    </xf>
    <xf numFmtId="0" fontId="33" fillId="0" borderId="13" xfId="0" applyFont="1" applyBorder="1" applyAlignment="1">
      <alignment vertical="center"/>
    </xf>
    <xf numFmtId="0" fontId="31" fillId="0" borderId="13" xfId="3" applyFill="1" applyBorder="1" applyAlignment="1">
      <alignment vertical="center"/>
    </xf>
    <xf numFmtId="0" fontId="0" fillId="0" borderId="13" xfId="0" quotePrefix="1" applyBorder="1" applyAlignment="1">
      <alignment horizontal="center" vertical="center"/>
    </xf>
    <xf numFmtId="1" fontId="0" fillId="0" borderId="13" xfId="0" applyNumberFormat="1" applyBorder="1" applyAlignment="1">
      <alignment horizontal="left" vertical="center"/>
    </xf>
    <xf numFmtId="49" fontId="0" fillId="0" borderId="13" xfId="0" applyNumberFormat="1" applyBorder="1" applyAlignment="1">
      <alignment horizontal="center" vertical="center"/>
    </xf>
    <xf numFmtId="14" fontId="0" fillId="11" borderId="13" xfId="0" applyNumberForma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2" fillId="0" borderId="0" xfId="0" applyFont="1" applyAlignment="1">
      <alignment horizontal="left" vertical="center" wrapText="1"/>
    </xf>
    <xf numFmtId="14" fontId="0" fillId="0" borderId="0" xfId="0" applyNumberForma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49" fontId="23" fillId="0" borderId="0" xfId="0" applyNumberFormat="1" applyFont="1" applyAlignment="1">
      <alignment horizontal="center" vertical="center" wrapText="1"/>
    </xf>
    <xf numFmtId="14" fontId="23" fillId="0" borderId="0" xfId="0" applyNumberFormat="1" applyFont="1" applyAlignment="1">
      <alignment horizontal="center" vertical="center" wrapText="1"/>
    </xf>
    <xf numFmtId="0" fontId="0" fillId="0" borderId="13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1" fontId="0" fillId="0" borderId="13" xfId="0" applyNumberFormat="1" applyBorder="1" applyAlignment="1">
      <alignment horizontal="center" vertical="center" wrapText="1"/>
    </xf>
    <xf numFmtId="14" fontId="0" fillId="0" borderId="13" xfId="0" applyNumberFormat="1" applyBorder="1" applyAlignment="1">
      <alignment horizontal="center" vertical="center" wrapText="1"/>
    </xf>
    <xf numFmtId="166" fontId="0" fillId="0" borderId="13" xfId="0" applyNumberForma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3" xfId="0" applyBorder="1" applyAlignment="1">
      <alignment vertical="center" wrapText="1"/>
    </xf>
    <xf numFmtId="0" fontId="0" fillId="19" borderId="13" xfId="0" applyFill="1" applyBorder="1" applyAlignment="1">
      <alignment horizontal="center" vertical="center" wrapText="1"/>
    </xf>
    <xf numFmtId="167" fontId="0" fillId="0" borderId="0" xfId="4" applyNumberFormat="1" applyFont="1" applyAlignment="1">
      <alignment horizontal="center" vertical="center" wrapText="1"/>
    </xf>
    <xf numFmtId="0" fontId="31" fillId="0" borderId="13" xfId="3" applyFill="1" applyBorder="1" applyAlignment="1">
      <alignment horizontal="center" vertical="center" wrapText="1"/>
    </xf>
    <xf numFmtId="1" fontId="35" fillId="0" borderId="0" xfId="0" applyNumberFormat="1" applyFont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167" fontId="35" fillId="0" borderId="0" xfId="4" applyNumberFormat="1" applyFont="1" applyAlignment="1">
      <alignment horizontal="center" vertical="center" wrapText="1"/>
    </xf>
    <xf numFmtId="0" fontId="13" fillId="4" borderId="0" xfId="0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2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20" borderId="0" xfId="0" applyFont="1" applyFill="1" applyBorder="1" applyAlignment="1">
      <alignment vertical="center"/>
    </xf>
    <xf numFmtId="0" fontId="7" fillId="21" borderId="0" xfId="0" applyFont="1" applyFill="1" applyBorder="1" applyAlignment="1">
      <alignment vertical="center"/>
    </xf>
    <xf numFmtId="0" fontId="25" fillId="10" borderId="0" xfId="0" applyFont="1" applyFill="1" applyAlignment="1">
      <alignment vertical="center"/>
    </xf>
    <xf numFmtId="0" fontId="36" fillId="11" borderId="13" xfId="0" applyFont="1" applyFill="1" applyBorder="1" applyAlignment="1">
      <alignment horizontal="center" vertical="center" wrapText="1"/>
    </xf>
    <xf numFmtId="167" fontId="36" fillId="11" borderId="13" xfId="4" applyNumberFormat="1" applyFont="1" applyFill="1" applyBorder="1" applyAlignment="1">
      <alignment horizontal="center" vertical="center" wrapText="1"/>
    </xf>
    <xf numFmtId="168" fontId="0" fillId="0" borderId="0" xfId="4" applyNumberFormat="1" applyFont="1" applyAlignment="1">
      <alignment vertical="center"/>
    </xf>
    <xf numFmtId="168" fontId="37" fillId="0" borderId="0" xfId="4" applyNumberFormat="1" applyFont="1" applyAlignment="1">
      <alignment horizontal="center" vertical="center" wrapText="1"/>
    </xf>
    <xf numFmtId="168" fontId="0" fillId="11" borderId="13" xfId="4" applyNumberFormat="1" applyFont="1" applyFill="1" applyBorder="1" applyAlignment="1">
      <alignment horizontal="center" vertical="center" wrapText="1"/>
    </xf>
    <xf numFmtId="168" fontId="0" fillId="0" borderId="13" xfId="4" applyNumberFormat="1" applyFont="1" applyBorder="1" applyAlignment="1">
      <alignment horizontal="center" vertical="center" wrapText="1"/>
    </xf>
    <xf numFmtId="168" fontId="0" fillId="0" borderId="13" xfId="4" applyNumberFormat="1" applyFont="1" applyFill="1" applyBorder="1" applyAlignment="1">
      <alignment horizontal="center" vertical="center" wrapText="1"/>
    </xf>
    <xf numFmtId="168" fontId="0" fillId="0" borderId="0" xfId="4" applyNumberFormat="1" applyFont="1" applyAlignment="1">
      <alignment horizontal="center" vertical="center" wrapText="1"/>
    </xf>
    <xf numFmtId="168" fontId="27" fillId="10" borderId="13" xfId="4" applyNumberFormat="1" applyFont="1" applyFill="1" applyBorder="1" applyAlignment="1">
      <alignment horizontal="center" vertical="center" wrapText="1"/>
    </xf>
    <xf numFmtId="0" fontId="27" fillId="10" borderId="13" xfId="0" applyFont="1" applyFill="1" applyBorder="1" applyAlignment="1">
      <alignment horizontal="center" vertical="center" wrapText="1"/>
    </xf>
    <xf numFmtId="0" fontId="29" fillId="12" borderId="22" xfId="0" applyFont="1" applyFill="1" applyBorder="1" applyAlignment="1">
      <alignment horizontal="center" vertical="center" wrapText="1"/>
    </xf>
    <xf numFmtId="0" fontId="30" fillId="23" borderId="13" xfId="0" applyFont="1" applyFill="1" applyBorder="1" applyAlignment="1">
      <alignment horizontal="center" vertical="center" wrapText="1"/>
    </xf>
    <xf numFmtId="169" fontId="30" fillId="23" borderId="13" xfId="0" applyNumberFormat="1" applyFont="1" applyFill="1" applyBorder="1" applyAlignment="1">
      <alignment horizontal="center" vertical="center"/>
    </xf>
    <xf numFmtId="164" fontId="27" fillId="10" borderId="13" xfId="1" applyFont="1" applyFill="1" applyBorder="1" applyAlignment="1">
      <alignment horizontal="center" vertical="center"/>
    </xf>
    <xf numFmtId="0" fontId="0" fillId="14" borderId="13" xfId="0" applyFill="1" applyBorder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  <xf numFmtId="0" fontId="13" fillId="4" borderId="18" xfId="0" applyFont="1" applyFill="1" applyBorder="1" applyAlignment="1">
      <alignment horizontal="center" vertical="center" wrapText="1"/>
    </xf>
    <xf numFmtId="0" fontId="25" fillId="10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34" fillId="2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9" fillId="4" borderId="11" xfId="0" applyFont="1" applyFill="1" applyBorder="1" applyAlignment="1">
      <alignment horizontal="left" vertical="top" wrapText="1"/>
    </xf>
    <xf numFmtId="0" fontId="0" fillId="0" borderId="12" xfId="0" applyBorder="1" applyAlignment="1">
      <alignment horizontal="left" vertical="top"/>
    </xf>
    <xf numFmtId="0" fontId="0" fillId="17" borderId="5" xfId="0" applyFill="1" applyBorder="1" applyAlignment="1">
      <alignment horizontal="center" vertical="center"/>
    </xf>
    <xf numFmtId="0" fontId="0" fillId="17" borderId="0" xfId="0" applyFill="1" applyAlignment="1">
      <alignment horizontal="center" vertical="center"/>
    </xf>
    <xf numFmtId="0" fontId="0" fillId="17" borderId="7" xfId="0" applyFill="1" applyBorder="1" applyAlignment="1">
      <alignment horizontal="center" vertical="center"/>
    </xf>
    <xf numFmtId="0" fontId="20" fillId="8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9" fillId="4" borderId="12" xfId="0" applyFont="1" applyFill="1" applyBorder="1" applyAlignment="1">
      <alignment horizontal="left" vertical="top" wrapText="1"/>
    </xf>
    <xf numFmtId="0" fontId="4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26" fillId="5" borderId="0" xfId="0" applyFont="1" applyFill="1" applyAlignment="1" applyProtection="1">
      <alignment horizontal="center" vertical="center"/>
      <protection locked="0"/>
    </xf>
    <xf numFmtId="0" fontId="11" fillId="7" borderId="0" xfId="0" applyFont="1" applyFill="1" applyAlignment="1">
      <alignment horizontal="center" vertical="center"/>
    </xf>
    <xf numFmtId="0" fontId="12" fillId="6" borderId="0" xfId="0" applyFont="1" applyFill="1" applyAlignment="1">
      <alignment horizontal="center" vertical="center"/>
    </xf>
    <xf numFmtId="0" fontId="0" fillId="16" borderId="0" xfId="0" applyFill="1" applyAlignment="1">
      <alignment horizontal="center"/>
    </xf>
    <xf numFmtId="0" fontId="25" fillId="10" borderId="19" xfId="0" applyFont="1" applyFill="1" applyBorder="1" applyAlignment="1">
      <alignment horizontal="center" vertical="center"/>
    </xf>
    <xf numFmtId="0" fontId="29" fillId="13" borderId="13" xfId="0" applyFont="1" applyFill="1" applyBorder="1" applyAlignment="1">
      <alignment horizontal="center" vertical="center" wrapText="1"/>
    </xf>
    <xf numFmtId="0" fontId="29" fillId="12" borderId="14" xfId="0" applyFont="1" applyFill="1" applyBorder="1" applyAlignment="1">
      <alignment horizontal="center" vertical="center" wrapText="1"/>
    </xf>
    <xf numFmtId="0" fontId="29" fillId="12" borderId="20" xfId="0" applyFont="1" applyFill="1" applyBorder="1" applyAlignment="1">
      <alignment horizontal="center" vertical="center" wrapText="1"/>
    </xf>
    <xf numFmtId="0" fontId="29" fillId="12" borderId="15" xfId="0" applyFont="1" applyFill="1" applyBorder="1" applyAlignment="1">
      <alignment horizontal="center" vertical="center" wrapText="1"/>
    </xf>
    <xf numFmtId="0" fontId="29" fillId="12" borderId="21" xfId="0" applyFont="1" applyFill="1" applyBorder="1" applyAlignment="1">
      <alignment horizontal="center" vertical="center" wrapText="1"/>
    </xf>
    <xf numFmtId="0" fontId="29" fillId="12" borderId="22" xfId="0" applyFont="1" applyFill="1" applyBorder="1" applyAlignment="1">
      <alignment horizontal="center" vertical="center" wrapText="1"/>
    </xf>
    <xf numFmtId="0" fontId="29" fillId="22" borderId="14" xfId="0" applyFont="1" applyFill="1" applyBorder="1" applyAlignment="1">
      <alignment horizontal="center" vertical="center" wrapText="1"/>
    </xf>
    <xf numFmtId="0" fontId="29" fillId="22" borderId="20" xfId="0" applyFont="1" applyFill="1" applyBorder="1" applyAlignment="1">
      <alignment horizontal="center" vertical="center" wrapText="1"/>
    </xf>
    <xf numFmtId="0" fontId="29" fillId="22" borderId="15" xfId="0" applyFont="1" applyFill="1" applyBorder="1" applyAlignment="1">
      <alignment horizontal="center" vertical="center" wrapText="1"/>
    </xf>
    <xf numFmtId="0" fontId="29" fillId="13" borderId="21" xfId="0" applyFont="1" applyFill="1" applyBorder="1" applyAlignment="1">
      <alignment horizontal="center" vertical="center" wrapText="1"/>
    </xf>
    <xf numFmtId="0" fontId="29" fillId="13" borderId="22" xfId="0" applyFont="1" applyFill="1" applyBorder="1" applyAlignment="1">
      <alignment horizontal="center" vertical="center" wrapText="1"/>
    </xf>
    <xf numFmtId="0" fontId="36" fillId="19" borderId="23" xfId="0" applyFont="1" applyFill="1" applyBorder="1" applyAlignment="1">
      <alignment horizontal="center" vertical="center" wrapText="1"/>
    </xf>
    <xf numFmtId="0" fontId="36" fillId="19" borderId="24" xfId="0" applyFont="1" applyFill="1" applyBorder="1" applyAlignment="1">
      <alignment horizontal="center" vertical="center" wrapText="1"/>
    </xf>
    <xf numFmtId="0" fontId="36" fillId="19" borderId="25" xfId="0" applyFont="1" applyFill="1" applyBorder="1" applyAlignment="1">
      <alignment horizontal="center" vertical="center" wrapText="1"/>
    </xf>
  </cellXfs>
  <cellStyles count="6">
    <cellStyle name="Lien hypertexte" xfId="3" builtinId="8"/>
    <cellStyle name="Milliers" xfId="4" builtinId="3"/>
    <cellStyle name="Monétaire" xfId="1" builtinId="4"/>
    <cellStyle name="Normal" xfId="0" builtinId="0"/>
    <cellStyle name="Normal 2" xfId="5" xr:uid="{6FA47197-D3A8-4FA7-A19C-0BB9154FF0E2}"/>
    <cellStyle name="Pourcentage" xfId="2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BFBFBF"/>
      <rgbColor rgb="FF808080"/>
      <rgbColor rgb="FF8FAADC"/>
      <rgbColor rgb="FF993366"/>
      <rgbColor rgb="FFF2F2F2"/>
      <rgbColor rgb="FFCCFFFF"/>
      <rgbColor rgb="FF660066"/>
      <rgbColor rgb="FFFF8080"/>
      <rgbColor rgb="FF0070C0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4C00"/>
      <rgbColor rgb="FF595959"/>
      <rgbColor rgb="FF969696"/>
      <rgbColor rgb="FF003366"/>
      <rgbColor rgb="FF339966"/>
      <rgbColor rgb="FF003300"/>
      <rgbColor rgb="FF404040"/>
      <rgbColor rgb="FF993300"/>
      <rgbColor rgb="FF993366"/>
      <rgbColor rgb="FF2F5597"/>
      <rgbColor rgb="FF3B3838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254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.bin"/><Relationship Id="rId3" Type="http://schemas.openxmlformats.org/officeDocument/2006/relationships/hyperlink" Target="mailto:pierre-henri.goubin@maineetloire.cci.fr" TargetMode="External"/><Relationship Id="rId7" Type="http://schemas.openxmlformats.org/officeDocument/2006/relationships/hyperlink" Target="mailto:pierre-henri.goubin@maineetloire.cci.fr" TargetMode="External"/><Relationship Id="rId2" Type="http://schemas.openxmlformats.org/officeDocument/2006/relationships/hyperlink" Target="mailto:pierre-henri.goubin@maineetloire.cci.fr" TargetMode="External"/><Relationship Id="rId1" Type="http://schemas.openxmlformats.org/officeDocument/2006/relationships/hyperlink" Target="mailto:pierre-henri.goubin@maineetloire.cci.fr" TargetMode="External"/><Relationship Id="rId6" Type="http://schemas.openxmlformats.org/officeDocument/2006/relationships/hyperlink" Target="mailto:pierre-henri.goubin@maineetloire.cci.fr" TargetMode="External"/><Relationship Id="rId5" Type="http://schemas.openxmlformats.org/officeDocument/2006/relationships/hyperlink" Target="mailto:pierre-henri.goubin@maineetloire.cci.fr" TargetMode="External"/><Relationship Id="rId4" Type="http://schemas.openxmlformats.org/officeDocument/2006/relationships/hyperlink" Target="mailto:pierre-henri.goubin@maineetloire.cci.fr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.bin"/><Relationship Id="rId3" Type="http://schemas.openxmlformats.org/officeDocument/2006/relationships/hyperlink" Target="mailto:pierre-henri.goubin@maineetloire.cci.fr" TargetMode="External"/><Relationship Id="rId7" Type="http://schemas.openxmlformats.org/officeDocument/2006/relationships/hyperlink" Target="mailto:pierre-henri.goubin@maineetloire.cci.fr" TargetMode="External"/><Relationship Id="rId2" Type="http://schemas.openxmlformats.org/officeDocument/2006/relationships/hyperlink" Target="mailto:pierre-henri.goubin@maineetloire.cci.fr" TargetMode="External"/><Relationship Id="rId1" Type="http://schemas.openxmlformats.org/officeDocument/2006/relationships/hyperlink" Target="mailto:pierre-henri.goubin@maineetloire.cci.fr" TargetMode="External"/><Relationship Id="rId6" Type="http://schemas.openxmlformats.org/officeDocument/2006/relationships/hyperlink" Target="mailto:pierre-henri.goubin@maineetloire.cci.fr" TargetMode="External"/><Relationship Id="rId5" Type="http://schemas.openxmlformats.org/officeDocument/2006/relationships/hyperlink" Target="mailto:pierre-henri.goubin@maineetloire.cci.fr" TargetMode="External"/><Relationship Id="rId4" Type="http://schemas.openxmlformats.org/officeDocument/2006/relationships/hyperlink" Target="mailto:pierre-henri.goubin@maineetloire.cci.fr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mailto:Christophe.braud@vendee.cci.fr" TargetMode="External"/><Relationship Id="rId13" Type="http://schemas.openxmlformats.org/officeDocument/2006/relationships/hyperlink" Target="mailto:sebastien.triganne@maineetloire.cci.fr" TargetMode="External"/><Relationship Id="rId18" Type="http://schemas.openxmlformats.org/officeDocument/2006/relationships/hyperlink" Target="mailto:noelle.plaisance@univ-nantes.fr" TargetMode="External"/><Relationship Id="rId3" Type="http://schemas.openxmlformats.org/officeDocument/2006/relationships/hyperlink" Target="mailto:christelle.verlhac@lemans.cci.fr" TargetMode="External"/><Relationship Id="rId21" Type="http://schemas.openxmlformats.org/officeDocument/2006/relationships/hyperlink" Target="mailto:sebastien.triganne@maineetloire.cci.fr" TargetMode="External"/><Relationship Id="rId7" Type="http://schemas.openxmlformats.org/officeDocument/2006/relationships/hyperlink" Target="mailto:Christophe.braud@vendee.cci.fr" TargetMode="External"/><Relationship Id="rId12" Type="http://schemas.openxmlformats.org/officeDocument/2006/relationships/hyperlink" Target="mailto:sebastien.triganne@maineetloire.cci.fr" TargetMode="External"/><Relationship Id="rId17" Type="http://schemas.openxmlformats.org/officeDocument/2006/relationships/hyperlink" Target="mailto:noelle.plaisance@univ-nantes.fr" TargetMode="External"/><Relationship Id="rId2" Type="http://schemas.openxmlformats.org/officeDocument/2006/relationships/hyperlink" Target="mailto:comptabilit&#233;.fournisseurs@44.cci.fr" TargetMode="External"/><Relationship Id="rId16" Type="http://schemas.openxmlformats.org/officeDocument/2006/relationships/hyperlink" Target="mailto:tmagnan@artisanatpaysdelaloire.fr" TargetMode="External"/><Relationship Id="rId20" Type="http://schemas.openxmlformats.org/officeDocument/2006/relationships/hyperlink" Target="mailto:compta@ia-formation.fr" TargetMode="External"/><Relationship Id="rId1" Type="http://schemas.openxmlformats.org/officeDocument/2006/relationships/hyperlink" Target="mailto:comptabilit&#233;.fournisseurs@44.cci.fr" TargetMode="External"/><Relationship Id="rId6" Type="http://schemas.openxmlformats.org/officeDocument/2006/relationships/hyperlink" Target="mailto:Christophe.braud@vendee.cci.fr" TargetMode="External"/><Relationship Id="rId11" Type="http://schemas.openxmlformats.org/officeDocument/2006/relationships/hyperlink" Target="mailto:sebastien.triganne@maineetloire.cci.fr" TargetMode="External"/><Relationship Id="rId5" Type="http://schemas.openxmlformats.org/officeDocument/2006/relationships/hyperlink" Target="mailto:christelle.verlhac@lemans.cci.fr" TargetMode="External"/><Relationship Id="rId15" Type="http://schemas.openxmlformats.org/officeDocument/2006/relationships/hyperlink" Target="mailto:tmagnan@artisanatpaysdelaloire.fr" TargetMode="External"/><Relationship Id="rId23" Type="http://schemas.openxmlformats.org/officeDocument/2006/relationships/hyperlink" Target="mailto:comptabilit&#233;.fournisseurs@44.cci.fr" TargetMode="External"/><Relationship Id="rId10" Type="http://schemas.openxmlformats.org/officeDocument/2006/relationships/hyperlink" Target="mailto:sebastien.triganne@maineetloire.cci.fr" TargetMode="External"/><Relationship Id="rId19" Type="http://schemas.openxmlformats.org/officeDocument/2006/relationships/hyperlink" Target="mailto:cecile.tertrin@ia-formation.fr" TargetMode="External"/><Relationship Id="rId4" Type="http://schemas.openxmlformats.org/officeDocument/2006/relationships/hyperlink" Target="mailto:christelle.verlhac@lemans.cci.fr" TargetMode="External"/><Relationship Id="rId9" Type="http://schemas.openxmlformats.org/officeDocument/2006/relationships/hyperlink" Target="mailto:sebastien.triganne@maineetloire.cci.fr" TargetMode="External"/><Relationship Id="rId14" Type="http://schemas.openxmlformats.org/officeDocument/2006/relationships/hyperlink" Target="mailto:Beatrice.RAGALEUX@mayenne.cci.fr" TargetMode="External"/><Relationship Id="rId22" Type="http://schemas.openxmlformats.org/officeDocument/2006/relationships/hyperlink" Target="mailto:christelle.verlhac@lemans.cci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W70"/>
  <sheetViews>
    <sheetView showGridLines="0" topLeftCell="A6" zoomScale="80" zoomScaleNormal="80" workbookViewId="0">
      <selection activeCell="I20" sqref="I20:I26"/>
    </sheetView>
  </sheetViews>
  <sheetFormatPr baseColWidth="10" defaultColWidth="9.109375" defaultRowHeight="14.4" x14ac:dyDescent="0.3"/>
  <cols>
    <col min="1" max="1" width="15.5546875" style="1" customWidth="1"/>
    <col min="2" max="2" width="10.88671875" style="1" customWidth="1"/>
    <col min="3" max="5" width="11.44140625" style="1" customWidth="1"/>
    <col min="6" max="6" width="12.88671875" style="1" customWidth="1"/>
    <col min="7" max="14" width="10.88671875" style="1" customWidth="1"/>
    <col min="15" max="16" width="10.88671875" style="1"/>
    <col min="17" max="33" width="5" style="1" customWidth="1"/>
    <col min="34" max="34" width="5.33203125" style="1" customWidth="1"/>
    <col min="35" max="1011" width="10.88671875" style="1"/>
  </cols>
  <sheetData>
    <row r="1" spans="1:1011" ht="26.25" customHeight="1" x14ac:dyDescent="0.3">
      <c r="A1" s="113" t="s">
        <v>0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</row>
    <row r="2" spans="1:1011" ht="30" customHeight="1" x14ac:dyDescent="0.3">
      <c r="A2"/>
      <c r="B2" s="2"/>
      <c r="C2" s="124" t="s">
        <v>1</v>
      </c>
      <c r="D2" s="112"/>
      <c r="E2" s="112"/>
      <c r="F2" s="112"/>
      <c r="G2" s="112"/>
      <c r="H2" s="112"/>
      <c r="I2" s="112"/>
      <c r="J2" s="112"/>
      <c r="K2" s="112"/>
      <c r="L2" s="112"/>
      <c r="M2" s="5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</row>
    <row r="3" spans="1:1011" ht="19.2" x14ac:dyDescent="0.3">
      <c r="A3"/>
      <c r="B3" s="2"/>
      <c r="C3" s="125" t="s">
        <v>2</v>
      </c>
      <c r="D3" s="112"/>
      <c r="E3" s="112"/>
      <c r="F3" s="112"/>
      <c r="G3" s="112"/>
      <c r="H3" s="112"/>
      <c r="I3" s="112"/>
      <c r="J3" s="112"/>
      <c r="K3" s="112"/>
      <c r="L3" s="112"/>
      <c r="M3" s="6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</row>
    <row r="4" spans="1:1011" ht="15" customHeight="1" x14ac:dyDescent="0.3">
      <c r="A4"/>
      <c r="B4" s="4"/>
      <c r="C4" s="4"/>
      <c r="D4" s="3"/>
      <c r="E4" s="4"/>
      <c r="F4" s="4"/>
      <c r="G4" s="4"/>
      <c r="H4" s="123"/>
      <c r="I4" s="123"/>
      <c r="J4" s="123"/>
      <c r="K4" s="123"/>
      <c r="L4" s="123"/>
      <c r="M4" s="6"/>
      <c r="N4" s="4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</row>
    <row r="5" spans="1:1011" ht="18.75" customHeight="1" x14ac:dyDescent="0.3">
      <c r="A5" s="111" t="s">
        <v>15</v>
      </c>
      <c r="B5" s="112"/>
      <c r="C5" s="8"/>
      <c r="D5" s="9"/>
      <c r="E5" s="8"/>
      <c r="F5" s="10"/>
      <c r="G5" s="10"/>
      <c r="H5" s="10"/>
      <c r="I5" s="10"/>
      <c r="J5" s="10"/>
      <c r="K5" s="10"/>
      <c r="L5" s="10"/>
      <c r="M5" s="8"/>
      <c r="N5" s="4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</row>
    <row r="6" spans="1:1011" ht="23.25" customHeight="1" x14ac:dyDescent="0.3">
      <c r="A6" s="8"/>
      <c r="B6" s="8"/>
      <c r="C6" s="8"/>
      <c r="D6" s="11"/>
      <c r="E6" s="12" t="s">
        <v>3</v>
      </c>
      <c r="F6" s="126"/>
      <c r="G6" s="126"/>
      <c r="H6" s="126"/>
      <c r="I6" s="126"/>
      <c r="J6" s="126"/>
      <c r="K6" s="126"/>
      <c r="L6" s="126"/>
      <c r="M6" s="8"/>
      <c r="N6" s="4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</row>
    <row r="7" spans="1:1011" ht="18.75" customHeight="1" x14ac:dyDescent="0.3">
      <c r="A7" s="8"/>
      <c r="B7" s="8"/>
      <c r="C7" s="8"/>
      <c r="D7" s="14"/>
      <c r="E7" s="11"/>
      <c r="F7" s="10"/>
      <c r="G7" s="10"/>
      <c r="H7" s="15"/>
      <c r="I7" s="15"/>
      <c r="J7" s="15"/>
      <c r="K7" s="15"/>
      <c r="L7" s="15"/>
      <c r="M7" s="8"/>
      <c r="N7" s="4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</row>
    <row r="8" spans="1:1011" s="1" customFormat="1" ht="26.25" customHeight="1" x14ac:dyDescent="0.3">
      <c r="A8" s="16"/>
      <c r="B8" s="16"/>
      <c r="C8" s="16"/>
      <c r="D8" s="127" t="s">
        <v>4</v>
      </c>
      <c r="E8" s="127"/>
      <c r="F8" s="127"/>
      <c r="G8" s="127"/>
      <c r="H8" s="127"/>
      <c r="I8" s="128" t="s">
        <v>205</v>
      </c>
      <c r="J8" s="128"/>
      <c r="K8" s="128"/>
      <c r="L8" s="128"/>
      <c r="M8" s="16"/>
      <c r="N8"/>
    </row>
    <row r="9" spans="1:1011" ht="15" customHeight="1" x14ac:dyDescent="0.3">
      <c r="A9" s="109" t="s">
        <v>204</v>
      </c>
      <c r="B9" s="8"/>
      <c r="C9" s="8"/>
      <c r="D9" s="17"/>
      <c r="E9" s="17"/>
      <c r="F9" s="17"/>
      <c r="G9" s="17"/>
      <c r="H9" s="17"/>
      <c r="I9" s="17"/>
      <c r="J9" s="17"/>
      <c r="K9" s="17"/>
      <c r="L9" s="17"/>
      <c r="M9" s="13"/>
      <c r="N9" s="4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</row>
    <row r="10" spans="1:1011" ht="38.25" customHeight="1" thickBot="1" x14ac:dyDescent="0.35">
      <c r="A10" s="110"/>
      <c r="B10" s="109" t="s">
        <v>5</v>
      </c>
      <c r="C10" s="109"/>
      <c r="D10" s="114" t="s">
        <v>6</v>
      </c>
      <c r="E10" s="114"/>
      <c r="F10" s="114" t="s">
        <v>7</v>
      </c>
      <c r="G10" s="114"/>
      <c r="H10" s="114" t="s">
        <v>8</v>
      </c>
      <c r="I10" s="114"/>
      <c r="J10" s="114" t="s">
        <v>9</v>
      </c>
      <c r="K10" s="114"/>
      <c r="L10" s="114" t="s">
        <v>10</v>
      </c>
      <c r="M10" s="114"/>
      <c r="N10" s="4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</row>
    <row r="11" spans="1:1011" ht="38.25" customHeight="1" thickTop="1" thickBot="1" x14ac:dyDescent="0.35">
      <c r="A11" s="25"/>
      <c r="B11" s="25" t="s">
        <v>11</v>
      </c>
      <c r="C11" s="45"/>
      <c r="D11" s="25" t="s">
        <v>11</v>
      </c>
      <c r="E11" s="45"/>
      <c r="F11" s="25" t="s">
        <v>11</v>
      </c>
      <c r="G11" s="45"/>
      <c r="H11" s="25" t="s">
        <v>11</v>
      </c>
      <c r="I11" s="45"/>
      <c r="J11" s="25" t="s">
        <v>11</v>
      </c>
      <c r="K11" s="45"/>
      <c r="L11" s="25" t="s">
        <v>11</v>
      </c>
      <c r="M11" s="45"/>
      <c r="N11" s="4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</row>
    <row r="12" spans="1:1011" ht="38.25" customHeight="1" thickTop="1" thickBot="1" x14ac:dyDescent="0.35">
      <c r="A12" s="46"/>
      <c r="B12" s="25" t="s">
        <v>12</v>
      </c>
      <c r="C12" s="35"/>
      <c r="D12" s="25" t="s">
        <v>12</v>
      </c>
      <c r="E12" s="35"/>
      <c r="F12" s="25" t="s">
        <v>12</v>
      </c>
      <c r="G12" s="35"/>
      <c r="H12" s="25" t="s">
        <v>12</v>
      </c>
      <c r="I12" s="35"/>
      <c r="J12" s="25" t="s">
        <v>12</v>
      </c>
      <c r="K12" s="35"/>
      <c r="L12" s="25" t="s">
        <v>12</v>
      </c>
      <c r="M12" s="35"/>
      <c r="N12" s="4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</row>
    <row r="13" spans="1:1011" ht="12.75" customHeight="1" thickTop="1" x14ac:dyDescent="0.3">
      <c r="A13"/>
      <c r="B13" s="8"/>
      <c r="C13" s="8"/>
      <c r="D13" s="18"/>
      <c r="E13" s="13"/>
      <c r="F13" s="13"/>
      <c r="G13" s="13"/>
      <c r="H13" s="13"/>
      <c r="I13" s="19"/>
      <c r="J13" s="19"/>
      <c r="K13" s="19"/>
      <c r="L13" s="13"/>
      <c r="M13" s="20"/>
      <c r="N13" s="4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</row>
    <row r="14" spans="1:1011" ht="15" customHeight="1" x14ac:dyDescent="0.3">
      <c r="A14"/>
      <c r="B14" s="8"/>
      <c r="C14" s="8"/>
      <c r="D14" s="8"/>
      <c r="E14" s="17"/>
      <c r="F14" s="17"/>
      <c r="G14" s="17"/>
      <c r="H14" s="17"/>
      <c r="I14" s="17"/>
      <c r="J14" s="17"/>
      <c r="K14" s="17"/>
      <c r="L14" s="17"/>
      <c r="M14" s="13"/>
      <c r="N14" s="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</row>
    <row r="15" spans="1:1011" ht="12.75" customHeight="1" x14ac:dyDescent="0.3">
      <c r="A15"/>
      <c r="B15" s="8"/>
      <c r="C15" s="8"/>
      <c r="D15" s="18"/>
      <c r="E15" s="129" t="s">
        <v>13</v>
      </c>
      <c r="F15" s="129"/>
      <c r="G15" s="129"/>
      <c r="H15" s="129" t="s">
        <v>14</v>
      </c>
      <c r="I15" s="129"/>
      <c r="J15" s="129"/>
      <c r="K15" s="129"/>
      <c r="L15" s="129"/>
      <c r="M15" s="28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</row>
    <row r="16" spans="1:1011" ht="12.75" customHeight="1" thickBot="1" x14ac:dyDescent="0.35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</row>
    <row r="17" spans="1:1011" ht="15" customHeight="1" thickBot="1" x14ac:dyDescent="0.35">
      <c r="A17"/>
      <c r="B17" s="13"/>
      <c r="C17" s="111" t="s">
        <v>15</v>
      </c>
      <c r="D17" s="112"/>
      <c r="E17" s="21"/>
      <c r="F17" s="22"/>
      <c r="G17" s="23"/>
      <c r="H17" s="21"/>
      <c r="I17" s="22"/>
      <c r="J17" s="22"/>
      <c r="K17" s="22"/>
      <c r="L17" s="23"/>
      <c r="M17" s="28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</row>
    <row r="18" spans="1:1011" ht="76.5" customHeight="1" thickBot="1" x14ac:dyDescent="0.35">
      <c r="A18"/>
      <c r="B18" s="13"/>
      <c r="C18" s="13"/>
      <c r="D18" s="13"/>
      <c r="E18" s="24"/>
      <c r="F18" s="25" t="s">
        <v>16</v>
      </c>
      <c r="G18" s="27"/>
      <c r="H18" s="24"/>
      <c r="I18" s="25" t="s">
        <v>17</v>
      </c>
      <c r="J18" s="26"/>
      <c r="K18" s="25" t="s">
        <v>203</v>
      </c>
      <c r="L18" s="27"/>
      <c r="M18" s="28"/>
      <c r="N18" s="4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</row>
    <row r="19" spans="1:1011" ht="15" customHeight="1" thickBot="1" x14ac:dyDescent="0.35">
      <c r="A19"/>
      <c r="B19" s="13"/>
      <c r="C19" s="13"/>
      <c r="D19" s="29"/>
      <c r="E19" s="117" t="s">
        <v>18</v>
      </c>
      <c r="F19" s="118"/>
      <c r="G19" s="119"/>
      <c r="H19" s="24"/>
      <c r="I19" s="118" t="s">
        <v>18</v>
      </c>
      <c r="J19" s="118"/>
      <c r="K19" s="118"/>
      <c r="L19" s="30"/>
      <c r="M19" s="13"/>
      <c r="N19" s="4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</row>
    <row r="20" spans="1:1011" ht="60" customHeight="1" thickTop="1" thickBot="1" x14ac:dyDescent="0.35">
      <c r="A20"/>
      <c r="B20" s="13"/>
      <c r="C20" s="120" t="s">
        <v>19</v>
      </c>
      <c r="D20" s="121"/>
      <c r="E20" s="31"/>
      <c r="F20" s="46"/>
      <c r="G20" s="32"/>
      <c r="H20" s="31"/>
      <c r="I20" s="45"/>
      <c r="J20" s="26"/>
      <c r="K20" s="46"/>
      <c r="L20" s="32"/>
      <c r="M20" s="33"/>
      <c r="N20" s="4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</row>
    <row r="21" spans="1:1011" ht="18" customHeight="1" thickTop="1" thickBot="1" x14ac:dyDescent="0.35">
      <c r="A21"/>
      <c r="B21" s="13"/>
      <c r="C21" s="13"/>
      <c r="D21" s="13"/>
      <c r="E21" s="31"/>
      <c r="F21" s="13"/>
      <c r="G21" s="32"/>
      <c r="H21" s="31"/>
      <c r="I21" s="13"/>
      <c r="J21" s="26"/>
      <c r="K21" s="13"/>
      <c r="L21" s="32"/>
      <c r="M21" s="33"/>
      <c r="N21" s="4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</row>
    <row r="22" spans="1:1011" ht="60" customHeight="1" thickTop="1" thickBot="1" x14ac:dyDescent="0.35">
      <c r="A22"/>
      <c r="B22" s="13"/>
      <c r="C22" s="120" t="s">
        <v>20</v>
      </c>
      <c r="D22" s="121"/>
      <c r="E22" s="31"/>
      <c r="F22" s="46"/>
      <c r="G22" s="32"/>
      <c r="H22" s="31"/>
      <c r="I22" s="45"/>
      <c r="J22" s="26"/>
      <c r="K22" s="46"/>
      <c r="L22" s="32"/>
      <c r="M22" s="33"/>
      <c r="N22" s="4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</row>
    <row r="23" spans="1:1011" ht="18" customHeight="1" thickTop="1" thickBot="1" x14ac:dyDescent="0.35">
      <c r="A23"/>
      <c r="B23" s="13"/>
      <c r="C23" s="13"/>
      <c r="D23" s="13"/>
      <c r="E23" s="31"/>
      <c r="F23" s="13"/>
      <c r="G23" s="32"/>
      <c r="H23" s="31"/>
      <c r="I23" s="13"/>
      <c r="J23" s="26"/>
      <c r="K23" s="13"/>
      <c r="L23" s="32"/>
      <c r="M23" s="33"/>
      <c r="N23" s="4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</row>
    <row r="24" spans="1:1011" ht="60" customHeight="1" thickTop="1" thickBot="1" x14ac:dyDescent="0.35">
      <c r="A24"/>
      <c r="B24" s="13"/>
      <c r="C24" s="120" t="s">
        <v>21</v>
      </c>
      <c r="D24" s="121"/>
      <c r="E24" s="31"/>
      <c r="F24" s="46"/>
      <c r="G24" s="32"/>
      <c r="H24" s="31"/>
      <c r="I24" s="45"/>
      <c r="J24" s="26"/>
      <c r="K24" s="46"/>
      <c r="L24" s="32"/>
      <c r="M24" s="33"/>
      <c r="N24" s="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</row>
    <row r="25" spans="1:1011" ht="18" customHeight="1" thickTop="1" thickBot="1" x14ac:dyDescent="0.35">
      <c r="A25"/>
      <c r="B25" s="13"/>
      <c r="C25" s="13"/>
      <c r="D25" s="13"/>
      <c r="E25" s="31"/>
      <c r="F25" s="13"/>
      <c r="G25" s="32"/>
      <c r="H25" s="31"/>
      <c r="I25" s="13"/>
      <c r="J25" s="26"/>
      <c r="K25" s="13"/>
      <c r="L25" s="32"/>
      <c r="M25" s="33"/>
      <c r="N25" s="4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</row>
    <row r="26" spans="1:1011" ht="60" customHeight="1" thickTop="1" thickBot="1" x14ac:dyDescent="0.35">
      <c r="A26"/>
      <c r="B26" s="13"/>
      <c r="C26" s="120" t="s">
        <v>22</v>
      </c>
      <c r="D26" s="121"/>
      <c r="E26" s="31"/>
      <c r="F26" s="46"/>
      <c r="G26" s="32"/>
      <c r="H26" s="31"/>
      <c r="I26" s="45"/>
      <c r="J26" s="26"/>
      <c r="K26" s="46"/>
      <c r="L26" s="32"/>
      <c r="M26" s="33"/>
      <c r="N26" s="4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</row>
    <row r="27" spans="1:1011" ht="19.2" thickTop="1" thickBot="1" x14ac:dyDescent="0.35">
      <c r="B27" s="13"/>
      <c r="C27" s="13"/>
      <c r="D27" s="17"/>
      <c r="E27" s="36"/>
      <c r="F27" s="37"/>
      <c r="G27" s="37"/>
      <c r="H27" s="36"/>
      <c r="I27" s="37"/>
      <c r="J27" s="37"/>
      <c r="K27" s="37"/>
      <c r="L27" s="38"/>
      <c r="M27" s="17"/>
      <c r="R27"/>
    </row>
    <row r="28" spans="1:1011" x14ac:dyDescent="0.3">
      <c r="R28"/>
    </row>
    <row r="29" spans="1:1011" ht="30" customHeight="1" thickBot="1" x14ac:dyDescent="0.35">
      <c r="A29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</row>
    <row r="30" spans="1:1011" s="1" customFormat="1" ht="30" customHeight="1" thickTop="1" thickBot="1" x14ac:dyDescent="0.35">
      <c r="B30" s="115" t="s">
        <v>23</v>
      </c>
      <c r="C30" s="122"/>
      <c r="D30" s="50"/>
      <c r="E30" s="49" t="s">
        <v>24</v>
      </c>
      <c r="F30" s="49"/>
      <c r="G30" s="13"/>
      <c r="H30" s="13"/>
      <c r="I30" s="13"/>
      <c r="J30" s="13"/>
      <c r="K30" s="13"/>
      <c r="L30" s="13"/>
      <c r="M30" s="13"/>
      <c r="R30"/>
    </row>
    <row r="31" spans="1:1011" s="1" customFormat="1" ht="30" customHeight="1" thickTop="1" x14ac:dyDescent="0.3">
      <c r="B31" s="51"/>
      <c r="C31" s="51"/>
      <c r="D31" s="49"/>
      <c r="E31" s="49"/>
      <c r="F31" s="49"/>
      <c r="G31" s="49"/>
      <c r="H31" s="49"/>
      <c r="I31" s="49"/>
      <c r="J31" s="49"/>
      <c r="K31" s="49"/>
      <c r="L31" s="49"/>
      <c r="M31" s="49"/>
      <c r="R31"/>
    </row>
    <row r="32" spans="1:1011" ht="15" thickBot="1" x14ac:dyDescent="0.35">
      <c r="A32"/>
      <c r="B32" s="49"/>
      <c r="C32" s="49"/>
      <c r="D32" s="49" t="s">
        <v>25</v>
      </c>
      <c r="E32" s="49"/>
      <c r="F32" s="49"/>
      <c r="G32" s="49"/>
      <c r="H32" s="49"/>
      <c r="I32" s="49"/>
      <c r="J32" s="49"/>
      <c r="K32" s="49"/>
      <c r="L32" s="49"/>
      <c r="M32" s="49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</row>
    <row r="33" spans="1:1011" ht="30" customHeight="1" thickTop="1" thickBot="1" x14ac:dyDescent="0.35">
      <c r="A33"/>
      <c r="B33" s="115" t="s">
        <v>26</v>
      </c>
      <c r="C33" s="116"/>
      <c r="D33" s="50"/>
      <c r="E33" s="49" t="s">
        <v>24</v>
      </c>
      <c r="F33" s="49"/>
      <c r="G33" s="49"/>
      <c r="H33" s="49"/>
      <c r="I33" s="49"/>
      <c r="J33" s="49"/>
      <c r="K33" s="49"/>
      <c r="L33" s="49"/>
      <c r="M33" s="49"/>
      <c r="O33"/>
      <c r="P33"/>
      <c r="R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</row>
    <row r="34" spans="1:1011" ht="15" thickTop="1" x14ac:dyDescent="0.3">
      <c r="A34"/>
      <c r="B34" s="13"/>
      <c r="C34" s="13"/>
      <c r="D34" s="13"/>
      <c r="E34" s="13"/>
      <c r="F34" s="13"/>
      <c r="G34" s="13"/>
      <c r="H34" s="13"/>
      <c r="I34" s="34"/>
      <c r="J34" s="13"/>
      <c r="K34" s="13"/>
      <c r="L34" s="13"/>
      <c r="M34" s="13"/>
      <c r="N34" s="4"/>
      <c r="O34"/>
      <c r="P34"/>
      <c r="R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</row>
    <row r="35" spans="1:1011" ht="24.6" x14ac:dyDescent="0.3">
      <c r="A35"/>
      <c r="B35"/>
      <c r="C35"/>
      <c r="D35"/>
      <c r="E35"/>
      <c r="F35"/>
      <c r="G35"/>
      <c r="H35"/>
      <c r="I35"/>
      <c r="J35"/>
      <c r="K35"/>
      <c r="L35"/>
      <c r="M35"/>
      <c r="N35" s="47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</row>
    <row r="36" spans="1:1011" ht="24.6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 t="s">
        <v>0</v>
      </c>
      <c r="K36" s="48"/>
      <c r="L36" s="48"/>
      <c r="M36" s="48"/>
      <c r="N36" s="47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</row>
    <row r="37" spans="1:1011" x14ac:dyDescent="0.3"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</row>
    <row r="38" spans="1:1011" x14ac:dyDescent="0.3"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</row>
    <row r="39" spans="1:1011" x14ac:dyDescent="0.3">
      <c r="D39" s="1" t="s">
        <v>27</v>
      </c>
      <c r="R39"/>
    </row>
    <row r="40" spans="1:1011" x14ac:dyDescent="0.3">
      <c r="R40"/>
    </row>
    <row r="41" spans="1:1011" x14ac:dyDescent="0.3">
      <c r="R41"/>
    </row>
    <row r="42" spans="1:1011" x14ac:dyDescent="0.3">
      <c r="D42" s="1" t="s">
        <v>28</v>
      </c>
      <c r="R42"/>
    </row>
    <row r="43" spans="1:1011" x14ac:dyDescent="0.3">
      <c r="R43"/>
    </row>
    <row r="44" spans="1:1011" x14ac:dyDescent="0.3">
      <c r="R44"/>
    </row>
    <row r="45" spans="1:1011" x14ac:dyDescent="0.3">
      <c r="R45"/>
    </row>
    <row r="46" spans="1:1011" x14ac:dyDescent="0.3">
      <c r="R46"/>
    </row>
    <row r="47" spans="1:1011" x14ac:dyDescent="0.3">
      <c r="R47"/>
    </row>
    <row r="48" spans="1:1011" x14ac:dyDescent="0.3">
      <c r="R48"/>
    </row>
    <row r="49" spans="18:18" x14ac:dyDescent="0.3">
      <c r="R49"/>
    </row>
    <row r="50" spans="18:18" x14ac:dyDescent="0.3">
      <c r="R50"/>
    </row>
    <row r="51" spans="18:18" x14ac:dyDescent="0.3">
      <c r="R51"/>
    </row>
    <row r="52" spans="18:18" x14ac:dyDescent="0.3">
      <c r="R52"/>
    </row>
    <row r="53" spans="18:18" x14ac:dyDescent="0.3">
      <c r="R53"/>
    </row>
    <row r="54" spans="18:18" x14ac:dyDescent="0.3">
      <c r="R54"/>
    </row>
    <row r="55" spans="18:18" x14ac:dyDescent="0.3">
      <c r="R55"/>
    </row>
    <row r="56" spans="18:18" x14ac:dyDescent="0.3">
      <c r="R56"/>
    </row>
    <row r="57" spans="18:18" x14ac:dyDescent="0.3">
      <c r="R57"/>
    </row>
    <row r="58" spans="18:18" x14ac:dyDescent="0.3">
      <c r="R58"/>
    </row>
    <row r="59" spans="18:18" x14ac:dyDescent="0.3">
      <c r="R59"/>
    </row>
    <row r="60" spans="18:18" x14ac:dyDescent="0.3">
      <c r="R60"/>
    </row>
    <row r="61" spans="18:18" x14ac:dyDescent="0.3">
      <c r="R61"/>
    </row>
    <row r="62" spans="18:18" x14ac:dyDescent="0.3">
      <c r="R62"/>
    </row>
    <row r="63" spans="18:18" x14ac:dyDescent="0.3">
      <c r="R63"/>
    </row>
    <row r="64" spans="18:18" x14ac:dyDescent="0.3">
      <c r="R64"/>
    </row>
    <row r="65" spans="18:18" x14ac:dyDescent="0.3">
      <c r="R65"/>
    </row>
    <row r="66" spans="18:18" x14ac:dyDescent="0.3">
      <c r="R66"/>
    </row>
    <row r="67" spans="18:18" x14ac:dyDescent="0.3">
      <c r="R67"/>
    </row>
    <row r="68" spans="18:18" x14ac:dyDescent="0.3">
      <c r="R68"/>
    </row>
    <row r="69" spans="18:18" x14ac:dyDescent="0.3">
      <c r="R69"/>
    </row>
    <row r="70" spans="18:18" x14ac:dyDescent="0.3">
      <c r="R70"/>
    </row>
  </sheetData>
  <mergeCells count="26">
    <mergeCell ref="B10:C10"/>
    <mergeCell ref="D10:E10"/>
    <mergeCell ref="F10:G10"/>
    <mergeCell ref="H10:I10"/>
    <mergeCell ref="F6:L6"/>
    <mergeCell ref="D8:H8"/>
    <mergeCell ref="I8:L8"/>
    <mergeCell ref="I19:K19"/>
    <mergeCell ref="E15:G15"/>
    <mergeCell ref="H15:L15"/>
    <mergeCell ref="A9:A10"/>
    <mergeCell ref="A5:B5"/>
    <mergeCell ref="A1:M1"/>
    <mergeCell ref="J10:K10"/>
    <mergeCell ref="B33:C33"/>
    <mergeCell ref="E19:G19"/>
    <mergeCell ref="C22:D22"/>
    <mergeCell ref="C24:D24"/>
    <mergeCell ref="C26:D26"/>
    <mergeCell ref="B30:C30"/>
    <mergeCell ref="L10:M10"/>
    <mergeCell ref="H4:L4"/>
    <mergeCell ref="C20:D20"/>
    <mergeCell ref="C17:D17"/>
    <mergeCell ref="C2:L2"/>
    <mergeCell ref="C3:L3"/>
  </mergeCells>
  <pageMargins left="0.7" right="0.7" top="0.75" bottom="0.75" header="0.51180555555555496" footer="0.51180555555555496"/>
  <pageSetup paperSize="9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24"/>
  <sheetViews>
    <sheetView showGridLines="0" topLeftCell="AE1" zoomScale="80" zoomScaleNormal="80" workbookViewId="0">
      <pane ySplit="3" topLeftCell="A17" activePane="bottomLeft" state="frozen"/>
      <selection activeCell="I1" sqref="I1"/>
      <selection pane="bottomLeft" activeCell="AL3" sqref="AL3:AL24"/>
    </sheetView>
  </sheetViews>
  <sheetFormatPr baseColWidth="10" defaultColWidth="17.5546875" defaultRowHeight="54" customHeight="1" x14ac:dyDescent="0.3"/>
  <cols>
    <col min="1" max="1" width="17.5546875" style="78"/>
    <col min="2" max="2" width="17.5546875" style="66"/>
    <col min="3" max="3" width="24.5546875" style="66" customWidth="1"/>
    <col min="4" max="10" width="17.5546875" style="66"/>
    <col min="11" max="11" width="47.44140625" style="66" bestFit="1" customWidth="1"/>
    <col min="12" max="12" width="57.88671875" style="66" bestFit="1" customWidth="1"/>
    <col min="13" max="14" width="17.5546875" style="66"/>
    <col min="15" max="15" width="17.5546875" style="69"/>
    <col min="16" max="19" width="17.5546875" style="66"/>
    <col min="20" max="20" width="17.5546875" style="87"/>
    <col min="21" max="21" width="17.5546875" style="101"/>
    <col min="22" max="22" width="17.5546875" style="81"/>
    <col min="23" max="23" width="17.5546875" style="66"/>
    <col min="24" max="24" width="17.5546875" style="87"/>
    <col min="25" max="26" width="17.5546875" style="66"/>
    <col min="27" max="27" width="17.5546875" style="87"/>
    <col min="28" max="29" width="17.5546875" style="66"/>
    <col min="30" max="36" width="17.5546875" style="87"/>
    <col min="37" max="37" width="21.5546875" style="87" customWidth="1"/>
    <col min="38" max="38" width="21.5546875" style="90" customWidth="1"/>
    <col min="39" max="41" width="17.5546875" style="87"/>
    <col min="42" max="42" width="19.5546875" style="87" customWidth="1"/>
    <col min="43" max="16384" width="17.5546875" style="66"/>
  </cols>
  <sheetData>
    <row r="1" spans="1:42" ht="54" customHeight="1" x14ac:dyDescent="0.3">
      <c r="A1" s="68"/>
      <c r="T1" s="93" t="s">
        <v>15</v>
      </c>
      <c r="U1" s="96"/>
      <c r="V1" s="93" t="s">
        <v>15</v>
      </c>
      <c r="AD1" s="130" t="s">
        <v>15</v>
      </c>
      <c r="AE1" s="130"/>
      <c r="AF1" s="130"/>
      <c r="AG1" s="130"/>
      <c r="AH1" s="130"/>
    </row>
    <row r="2" spans="1:42" s="67" customFormat="1" ht="54" customHeight="1" x14ac:dyDescent="0.3">
      <c r="A2" s="68" t="s">
        <v>29</v>
      </c>
      <c r="B2" s="70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2"/>
      <c r="P2" s="66"/>
      <c r="Q2" s="83">
        <f>COUNTA(Q4:Q24)</f>
        <v>21</v>
      </c>
      <c r="R2" s="84"/>
      <c r="T2" s="84"/>
      <c r="U2" s="97">
        <f>SUM(U4:U24)</f>
        <v>7394.5438000000004</v>
      </c>
      <c r="V2" s="85"/>
      <c r="W2" s="44" t="s">
        <v>30</v>
      </c>
      <c r="X2" s="132" t="s">
        <v>14</v>
      </c>
      <c r="Y2" s="133"/>
      <c r="Z2" s="134"/>
      <c r="AA2" s="135" t="s">
        <v>223</v>
      </c>
      <c r="AB2" s="131" t="s">
        <v>31</v>
      </c>
      <c r="AC2" s="131"/>
      <c r="AD2" s="137" t="s">
        <v>224</v>
      </c>
      <c r="AE2" s="138"/>
      <c r="AF2" s="138"/>
      <c r="AG2" s="138"/>
      <c r="AH2" s="139"/>
      <c r="AI2" s="137" t="s">
        <v>225</v>
      </c>
      <c r="AJ2" s="139"/>
      <c r="AK2" s="140" t="s">
        <v>231</v>
      </c>
      <c r="AL2" s="142" t="s">
        <v>217</v>
      </c>
      <c r="AM2" s="143"/>
      <c r="AN2" s="143"/>
      <c r="AO2" s="143"/>
      <c r="AP2" s="144"/>
    </row>
    <row r="3" spans="1:42" ht="54" customHeight="1" x14ac:dyDescent="0.3">
      <c r="A3" s="53" t="s">
        <v>32</v>
      </c>
      <c r="B3" s="53" t="s">
        <v>33</v>
      </c>
      <c r="C3" s="53" t="s">
        <v>34</v>
      </c>
      <c r="D3" s="53" t="s">
        <v>35</v>
      </c>
      <c r="E3" s="53" t="s">
        <v>36</v>
      </c>
      <c r="F3" s="53" t="s">
        <v>37</v>
      </c>
      <c r="G3" s="53" t="s">
        <v>38</v>
      </c>
      <c r="H3" s="53" t="s">
        <v>39</v>
      </c>
      <c r="I3" s="53" t="s">
        <v>40</v>
      </c>
      <c r="J3" s="53" t="s">
        <v>41</v>
      </c>
      <c r="K3" s="53" t="s">
        <v>42</v>
      </c>
      <c r="L3" s="53" t="s">
        <v>43</v>
      </c>
      <c r="M3" s="54" t="s">
        <v>44</v>
      </c>
      <c r="N3" s="54" t="s">
        <v>45</v>
      </c>
      <c r="O3" s="65" t="s">
        <v>46</v>
      </c>
      <c r="P3" s="53" t="s">
        <v>47</v>
      </c>
      <c r="Q3" s="54" t="s">
        <v>48</v>
      </c>
      <c r="R3" s="53" t="s">
        <v>49</v>
      </c>
      <c r="S3" s="53" t="s">
        <v>50</v>
      </c>
      <c r="T3" s="94" t="s">
        <v>218</v>
      </c>
      <c r="U3" s="98" t="s">
        <v>220</v>
      </c>
      <c r="V3" s="95" t="s">
        <v>221</v>
      </c>
      <c r="W3" s="42" t="s">
        <v>51</v>
      </c>
      <c r="X3" s="42" t="s">
        <v>219</v>
      </c>
      <c r="Y3" s="42" t="s">
        <v>52</v>
      </c>
      <c r="Z3" s="42" t="s">
        <v>222</v>
      </c>
      <c r="AA3" s="136"/>
      <c r="AB3" s="43" t="s">
        <v>53</v>
      </c>
      <c r="AC3" s="43" t="s">
        <v>54</v>
      </c>
      <c r="AD3" s="105" t="s">
        <v>226</v>
      </c>
      <c r="AE3" s="105" t="s">
        <v>227</v>
      </c>
      <c r="AF3" s="105" t="s">
        <v>228</v>
      </c>
      <c r="AG3" s="105" t="s">
        <v>229</v>
      </c>
      <c r="AH3" s="105" t="s">
        <v>230</v>
      </c>
      <c r="AI3" s="106">
        <v>5.5E-2</v>
      </c>
      <c r="AJ3" s="106">
        <v>0.2</v>
      </c>
      <c r="AK3" s="141"/>
      <c r="AL3" s="104" t="s">
        <v>232</v>
      </c>
      <c r="AM3" s="108" t="s">
        <v>208</v>
      </c>
      <c r="AN3" s="108" t="s">
        <v>209</v>
      </c>
      <c r="AO3" s="108" t="s">
        <v>210</v>
      </c>
      <c r="AP3" s="108" t="s">
        <v>215</v>
      </c>
    </row>
    <row r="4" spans="1:42" ht="54" customHeight="1" x14ac:dyDescent="0.3">
      <c r="A4" s="73" t="s">
        <v>55</v>
      </c>
      <c r="B4" s="74">
        <v>184401289</v>
      </c>
      <c r="C4" s="74" t="s">
        <v>56</v>
      </c>
      <c r="D4" s="74" t="s">
        <v>57</v>
      </c>
      <c r="E4" s="74" t="s">
        <v>58</v>
      </c>
      <c r="F4" s="74" t="s">
        <v>59</v>
      </c>
      <c r="G4" s="74"/>
      <c r="H4" s="74"/>
      <c r="I4" s="74"/>
      <c r="J4" s="74" t="s">
        <v>60</v>
      </c>
      <c r="K4" s="74" t="s">
        <v>61</v>
      </c>
      <c r="L4" s="74" t="s">
        <v>62</v>
      </c>
      <c r="M4" s="75">
        <v>18850049000019</v>
      </c>
      <c r="N4" s="75"/>
      <c r="O4" s="76">
        <v>46022</v>
      </c>
      <c r="P4" s="74" t="b">
        <v>0</v>
      </c>
      <c r="Q4" s="75" t="s">
        <v>63</v>
      </c>
      <c r="R4" s="74" t="s">
        <v>64</v>
      </c>
      <c r="S4" s="74" t="s">
        <v>65</v>
      </c>
      <c r="T4" s="103"/>
      <c r="U4" s="99">
        <v>159.33500000000001</v>
      </c>
      <c r="V4" s="102"/>
      <c r="W4" s="77">
        <f>IF(R4="T1",'BPU à Clics'!$F$20,IF(R4="T2",'BPU à Clics'!$F$22,IF(R4="T3",'BPU à Clics'!$F$24,IF(R4="T4",'BPU à Clics'!$F$26,0))))</f>
        <v>0</v>
      </c>
      <c r="X4" s="77">
        <f>IF(R4="T1",'BPU à Clics'!$I$20,IF(R4="T2",'BPU à Clics'!$I$22,IF(R4="T3",'BPU à Clics'!$I$24,IF(R4="T4",'BPU à Clics'!$I$26,0))))</f>
        <v>0</v>
      </c>
      <c r="Y4" s="77">
        <f>IF(R4="T1",'BPU à Clics'!$I$20+'BPU à Clics'!$K$20,IF(R4="T2",'BPU à Clics'!$I$22+'BPU à Clics'!$K$22,IF(R4="T3",'BPU à Clics'!$I$24+'BPU à Clics'!$K$24,IF(R4="T4",'BPU à Clics'!$I$26+'BPU à Clics'!$K$26,0))))</f>
        <v>0</v>
      </c>
      <c r="Z4" s="77">
        <f>(X4+Y4)*V4</f>
        <v>0</v>
      </c>
      <c r="AA4" s="77">
        <f>W4+Z4</f>
        <v>0</v>
      </c>
      <c r="AB4" s="77">
        <f>IF(T4="OUI",('BPU à Clics'!$D$30),0)</f>
        <v>0</v>
      </c>
      <c r="AC4" s="77">
        <f>V4*AB4</f>
        <v>0</v>
      </c>
      <c r="AD4" s="107"/>
      <c r="AE4" s="107"/>
      <c r="AF4" s="107"/>
      <c r="AG4" s="107"/>
      <c r="AH4" s="107"/>
      <c r="AI4" s="77">
        <f>(W4+AE4+AF4)*$AI$3</f>
        <v>0</v>
      </c>
      <c r="AJ4" s="77">
        <f>(Z4+AC4+AD4+AG4+AH4)*$AJ$3</f>
        <v>0</v>
      </c>
      <c r="AK4" s="77">
        <f>+AA4+AC4+AD4+AE4+AF4+AG4+AH4+AI4+AJ4</f>
        <v>0</v>
      </c>
      <c r="AL4" s="77" t="s">
        <v>233</v>
      </c>
      <c r="AM4" s="77"/>
      <c r="AN4" s="77"/>
      <c r="AO4" s="77"/>
      <c r="AP4" s="77"/>
    </row>
    <row r="5" spans="1:42" ht="54" customHeight="1" x14ac:dyDescent="0.3">
      <c r="A5" s="73" t="s">
        <v>55</v>
      </c>
      <c r="B5" s="74">
        <v>184401289</v>
      </c>
      <c r="C5" s="74" t="s">
        <v>56</v>
      </c>
      <c r="D5" s="74" t="s">
        <v>57</v>
      </c>
      <c r="E5" s="74" t="s">
        <v>58</v>
      </c>
      <c r="F5" s="74" t="s">
        <v>59</v>
      </c>
      <c r="G5" s="74"/>
      <c r="H5" s="74"/>
      <c r="I5" s="74"/>
      <c r="J5" s="74" t="s">
        <v>60</v>
      </c>
      <c r="K5" s="74" t="s">
        <v>66</v>
      </c>
      <c r="L5" s="74" t="s">
        <v>67</v>
      </c>
      <c r="M5" s="75">
        <v>18850049000035</v>
      </c>
      <c r="N5" s="75"/>
      <c r="O5" s="76">
        <v>46022</v>
      </c>
      <c r="P5" s="74" t="b">
        <v>0</v>
      </c>
      <c r="Q5" s="75" t="s">
        <v>68</v>
      </c>
      <c r="R5" s="74" t="s">
        <v>64</v>
      </c>
      <c r="S5" s="74" t="s">
        <v>69</v>
      </c>
      <c r="T5" s="103"/>
      <c r="U5" s="99">
        <v>139.32400000000001</v>
      </c>
      <c r="V5" s="102"/>
      <c r="W5" s="77">
        <f>IF(R5="T1",'BPU à Clics'!$F$20,IF(R5="T2",'BPU à Clics'!$F$22,IF(R5="T3",'BPU à Clics'!$F$24,IF(R5="T4",'BPU à Clics'!$F$26,0))))</f>
        <v>0</v>
      </c>
      <c r="X5" s="77">
        <f>IF(R5="T1",'BPU à Clics'!$I$20,IF(R5="T2",'BPU à Clics'!$I$22,IF(R5="T3",'BPU à Clics'!$I$24,IF(R5="T4",'BPU à Clics'!$I$26,0))))</f>
        <v>0</v>
      </c>
      <c r="Y5" s="77">
        <f>IF(R5="T1",'BPU à Clics'!$I$20+'BPU à Clics'!$K$20,IF(R5="T2",'BPU à Clics'!$I$22+'BPU à Clics'!$K$22,IF(R5="T3",'BPU à Clics'!$I$24+'BPU à Clics'!$K$24,IF(R5="T4",'BPU à Clics'!$I$26+'BPU à Clics'!$K$26,0))))</f>
        <v>0</v>
      </c>
      <c r="Z5" s="77">
        <f t="shared" ref="Z5:Z24" si="0">(X5+Y5)*V5</f>
        <v>0</v>
      </c>
      <c r="AA5" s="77">
        <f t="shared" ref="AA5:AA24" si="1">W5+Z5</f>
        <v>0</v>
      </c>
      <c r="AB5" s="77">
        <f>IF(T5="OUI",('BPU à Clics'!$D$30),0)</f>
        <v>0</v>
      </c>
      <c r="AC5" s="77">
        <f t="shared" ref="AC5:AC24" si="2">V5*AB5</f>
        <v>0</v>
      </c>
      <c r="AD5" s="107"/>
      <c r="AE5" s="107"/>
      <c r="AF5" s="107"/>
      <c r="AG5" s="107"/>
      <c r="AH5" s="107"/>
      <c r="AI5" s="77">
        <f t="shared" ref="AI5:AI24" si="3">(W5+AE5+AF5)*$AI$3</f>
        <v>0</v>
      </c>
      <c r="AJ5" s="77">
        <f t="shared" ref="AJ5:AJ24" si="4">(Z5+AC5+AD5+AG5+AH5)*$AJ$3</f>
        <v>0</v>
      </c>
      <c r="AK5" s="77">
        <f t="shared" ref="AK5:AK24" si="5">+AA5+AC5+AD5+AE5+AF5+AG5+AH5+AI5+AJ5</f>
        <v>0</v>
      </c>
      <c r="AL5" s="77" t="s">
        <v>234</v>
      </c>
      <c r="AM5" s="77"/>
      <c r="AN5" s="77"/>
      <c r="AO5" s="77"/>
      <c r="AP5" s="77"/>
    </row>
    <row r="6" spans="1:42" ht="54" customHeight="1" x14ac:dyDescent="0.3">
      <c r="A6" s="73" t="s">
        <v>55</v>
      </c>
      <c r="B6" s="74">
        <v>184401289</v>
      </c>
      <c r="C6" s="74" t="s">
        <v>56</v>
      </c>
      <c r="D6" s="74" t="s">
        <v>57</v>
      </c>
      <c r="E6" s="74" t="s">
        <v>58</v>
      </c>
      <c r="F6" s="74" t="s">
        <v>59</v>
      </c>
      <c r="G6" s="74"/>
      <c r="H6" s="74"/>
      <c r="I6" s="74"/>
      <c r="J6" s="74" t="s">
        <v>60</v>
      </c>
      <c r="K6" s="74" t="s">
        <v>70</v>
      </c>
      <c r="L6" s="74" t="s">
        <v>71</v>
      </c>
      <c r="M6" s="75">
        <v>18850049000035</v>
      </c>
      <c r="N6" s="75"/>
      <c r="O6" s="76">
        <v>46022</v>
      </c>
      <c r="P6" s="74" t="b">
        <v>0</v>
      </c>
      <c r="Q6" s="75" t="s">
        <v>72</v>
      </c>
      <c r="R6" s="74" t="s">
        <v>64</v>
      </c>
      <c r="S6" s="74" t="s">
        <v>73</v>
      </c>
      <c r="T6" s="103"/>
      <c r="U6" s="99">
        <v>262.214</v>
      </c>
      <c r="V6" s="102"/>
      <c r="W6" s="77">
        <f>IF(R6="T1",'BPU à Clics'!$F$20,IF(R6="T2",'BPU à Clics'!$F$22,IF(R6="T3",'BPU à Clics'!$F$24,IF(R6="T4",'BPU à Clics'!$F$26,0))))</f>
        <v>0</v>
      </c>
      <c r="X6" s="77">
        <f>IF(R6="T1",'BPU à Clics'!$I$20,IF(R6="T2",'BPU à Clics'!$I$22,IF(R6="T3",'BPU à Clics'!$I$24,IF(R6="T4",'BPU à Clics'!$I$26,0))))</f>
        <v>0</v>
      </c>
      <c r="Y6" s="77">
        <f>IF(R6="T1",'BPU à Clics'!$I$20+'BPU à Clics'!$K$20,IF(R6="T2",'BPU à Clics'!$I$22+'BPU à Clics'!$K$22,IF(R6="T3",'BPU à Clics'!$I$24+'BPU à Clics'!$K$24,IF(R6="T4",'BPU à Clics'!$I$26+'BPU à Clics'!$K$26,0))))</f>
        <v>0</v>
      </c>
      <c r="Z6" s="77">
        <f t="shared" si="0"/>
        <v>0</v>
      </c>
      <c r="AA6" s="77">
        <f t="shared" si="1"/>
        <v>0</v>
      </c>
      <c r="AB6" s="77">
        <f>IF(T6="OUI",('BPU à Clics'!$D$30),0)</f>
        <v>0</v>
      </c>
      <c r="AC6" s="77">
        <f t="shared" si="2"/>
        <v>0</v>
      </c>
      <c r="AD6" s="107"/>
      <c r="AE6" s="107"/>
      <c r="AF6" s="107"/>
      <c r="AG6" s="107"/>
      <c r="AH6" s="107"/>
      <c r="AI6" s="77">
        <f t="shared" si="3"/>
        <v>0</v>
      </c>
      <c r="AJ6" s="77">
        <f t="shared" si="4"/>
        <v>0</v>
      </c>
      <c r="AK6" s="77">
        <f t="shared" si="5"/>
        <v>0</v>
      </c>
      <c r="AL6" s="77" t="s">
        <v>234</v>
      </c>
      <c r="AM6" s="77"/>
      <c r="AN6" s="77"/>
      <c r="AO6" s="77"/>
      <c r="AP6" s="77"/>
    </row>
    <row r="7" spans="1:42" ht="54" customHeight="1" x14ac:dyDescent="0.3">
      <c r="A7" s="73" t="s">
        <v>55</v>
      </c>
      <c r="B7" s="74">
        <v>184401289</v>
      </c>
      <c r="C7" s="74" t="s">
        <v>56</v>
      </c>
      <c r="D7" s="74" t="s">
        <v>57</v>
      </c>
      <c r="E7" s="74" t="s">
        <v>58</v>
      </c>
      <c r="F7" s="74" t="s">
        <v>59</v>
      </c>
      <c r="G7" s="74"/>
      <c r="H7" s="74"/>
      <c r="I7" s="74"/>
      <c r="J7" s="74" t="s">
        <v>74</v>
      </c>
      <c r="K7" s="74" t="s">
        <v>75</v>
      </c>
      <c r="L7" s="74" t="s">
        <v>76</v>
      </c>
      <c r="M7" s="75">
        <v>13000810500145</v>
      </c>
      <c r="N7" s="75"/>
      <c r="O7" s="76">
        <v>46022</v>
      </c>
      <c r="P7" s="74" t="b">
        <v>0</v>
      </c>
      <c r="Q7" s="75" t="s">
        <v>77</v>
      </c>
      <c r="R7" s="74" t="s">
        <v>64</v>
      </c>
      <c r="S7" s="74" t="s">
        <v>78</v>
      </c>
      <c r="T7" s="103"/>
      <c r="U7" s="99">
        <v>796.02300000000002</v>
      </c>
      <c r="V7" s="102"/>
      <c r="W7" s="77">
        <f>IF(R7="T1",'BPU à Clics'!$F$20,IF(R7="T2",'BPU à Clics'!$F$22,IF(R7="T3",'BPU à Clics'!$F$24,IF(R7="T4",'BPU à Clics'!$F$26,0))))</f>
        <v>0</v>
      </c>
      <c r="X7" s="77">
        <f>IF(R7="T1",'BPU à Clics'!$I$20,IF(R7="T2",'BPU à Clics'!$I$22,IF(R7="T3",'BPU à Clics'!$I$24,IF(R7="T4",'BPU à Clics'!$I$26,0))))</f>
        <v>0</v>
      </c>
      <c r="Y7" s="77">
        <f>IF(R7="T1",'BPU à Clics'!$I$20+'BPU à Clics'!$K$20,IF(R7="T2",'BPU à Clics'!$I$22+'BPU à Clics'!$K$22,IF(R7="T3",'BPU à Clics'!$I$24+'BPU à Clics'!$K$24,IF(R7="T4",'BPU à Clics'!$I$26+'BPU à Clics'!$K$26,0))))</f>
        <v>0</v>
      </c>
      <c r="Z7" s="77">
        <f t="shared" si="0"/>
        <v>0</v>
      </c>
      <c r="AA7" s="77">
        <f t="shared" si="1"/>
        <v>0</v>
      </c>
      <c r="AB7" s="77">
        <f>IF(T7="OUI",('BPU à Clics'!$D$30),0)</f>
        <v>0</v>
      </c>
      <c r="AC7" s="77">
        <f t="shared" si="2"/>
        <v>0</v>
      </c>
      <c r="AD7" s="107"/>
      <c r="AE7" s="107"/>
      <c r="AF7" s="107"/>
      <c r="AG7" s="107"/>
      <c r="AH7" s="107"/>
      <c r="AI7" s="77">
        <f t="shared" si="3"/>
        <v>0</v>
      </c>
      <c r="AJ7" s="77">
        <f t="shared" si="4"/>
        <v>0</v>
      </c>
      <c r="AK7" s="77">
        <f t="shared" si="5"/>
        <v>0</v>
      </c>
      <c r="AL7" s="77"/>
      <c r="AM7" s="77"/>
      <c r="AN7" s="77"/>
      <c r="AO7" s="77" t="s">
        <v>211</v>
      </c>
      <c r="AP7" s="77"/>
    </row>
    <row r="8" spans="1:42" ht="54" customHeight="1" x14ac:dyDescent="0.3">
      <c r="A8" s="73" t="s">
        <v>55</v>
      </c>
      <c r="B8" s="74">
        <v>184401289</v>
      </c>
      <c r="C8" s="74" t="s">
        <v>56</v>
      </c>
      <c r="D8" s="74" t="s">
        <v>57</v>
      </c>
      <c r="E8" s="74" t="s">
        <v>58</v>
      </c>
      <c r="F8" s="74" t="s">
        <v>59</v>
      </c>
      <c r="G8" s="74"/>
      <c r="H8" s="74"/>
      <c r="I8" s="74"/>
      <c r="J8" s="74" t="s">
        <v>74</v>
      </c>
      <c r="K8" s="74" t="s">
        <v>79</v>
      </c>
      <c r="L8" s="74" t="s">
        <v>80</v>
      </c>
      <c r="M8" s="75">
        <v>13000810500046</v>
      </c>
      <c r="N8" s="75"/>
      <c r="O8" s="76">
        <v>46022</v>
      </c>
      <c r="P8" s="74" t="b">
        <v>0</v>
      </c>
      <c r="Q8" s="75">
        <v>14201736610044</v>
      </c>
      <c r="R8" s="74" t="s">
        <v>81</v>
      </c>
      <c r="S8" s="74" t="s">
        <v>82</v>
      </c>
      <c r="T8" s="103"/>
      <c r="U8" s="99">
        <v>140.321</v>
      </c>
      <c r="V8" s="102"/>
      <c r="W8" s="77">
        <f>IF(R8="T1",'BPU à Clics'!$F$20,IF(R8="T2",'BPU à Clics'!$F$22,IF(R8="T3",'BPU à Clics'!$F$24,IF(R8="T4",'BPU à Clics'!$F$26,0))))</f>
        <v>0</v>
      </c>
      <c r="X8" s="77">
        <f>IF(R8="T1",'BPU à Clics'!$I$20,IF(R8="T2",'BPU à Clics'!$I$22,IF(R8="T3",'BPU à Clics'!$I$24,IF(R8="T4",'BPU à Clics'!$I$26,0))))</f>
        <v>0</v>
      </c>
      <c r="Y8" s="77">
        <f>IF(R8="T1",'BPU à Clics'!$I$20+'BPU à Clics'!$K$20,IF(R8="T2",'BPU à Clics'!$I$22+'BPU à Clics'!$K$22,IF(R8="T3",'BPU à Clics'!$I$24+'BPU à Clics'!$K$24,IF(R8="T4",'BPU à Clics'!$I$26+'BPU à Clics'!$K$26,0))))</f>
        <v>0</v>
      </c>
      <c r="Z8" s="77">
        <f t="shared" si="0"/>
        <v>0</v>
      </c>
      <c r="AA8" s="77">
        <f t="shared" si="1"/>
        <v>0</v>
      </c>
      <c r="AB8" s="77">
        <f>IF(T8="OUI",('BPU à Clics'!$D$30),0)</f>
        <v>0</v>
      </c>
      <c r="AC8" s="77">
        <f t="shared" si="2"/>
        <v>0</v>
      </c>
      <c r="AD8" s="107"/>
      <c r="AE8" s="107"/>
      <c r="AF8" s="107"/>
      <c r="AG8" s="107"/>
      <c r="AH8" s="107"/>
      <c r="AI8" s="77">
        <f t="shared" si="3"/>
        <v>0</v>
      </c>
      <c r="AJ8" s="77">
        <f t="shared" si="4"/>
        <v>0</v>
      </c>
      <c r="AK8" s="77">
        <f t="shared" si="5"/>
        <v>0</v>
      </c>
      <c r="AL8" s="77"/>
      <c r="AM8" s="77"/>
      <c r="AN8" s="77"/>
      <c r="AO8" s="77" t="s">
        <v>212</v>
      </c>
      <c r="AP8" s="77"/>
    </row>
    <row r="9" spans="1:42" ht="54" customHeight="1" x14ac:dyDescent="0.3">
      <c r="A9" s="73" t="s">
        <v>55</v>
      </c>
      <c r="B9" s="74">
        <v>184401289</v>
      </c>
      <c r="C9" s="74" t="s">
        <v>56</v>
      </c>
      <c r="D9" s="74" t="s">
        <v>57</v>
      </c>
      <c r="E9" s="74" t="s">
        <v>58</v>
      </c>
      <c r="F9" s="74" t="s">
        <v>59</v>
      </c>
      <c r="G9" s="74"/>
      <c r="H9" s="74"/>
      <c r="I9" s="74"/>
      <c r="J9" s="74" t="s">
        <v>74</v>
      </c>
      <c r="K9" s="74" t="s">
        <v>83</v>
      </c>
      <c r="L9" s="74" t="s">
        <v>84</v>
      </c>
      <c r="M9" s="75">
        <v>13000810500095</v>
      </c>
      <c r="N9" s="75"/>
      <c r="O9" s="76">
        <v>46022</v>
      </c>
      <c r="P9" s="74" t="b">
        <v>0</v>
      </c>
      <c r="Q9" s="75">
        <v>14284949329399</v>
      </c>
      <c r="R9" s="74" t="s">
        <v>81</v>
      </c>
      <c r="S9" s="74" t="s">
        <v>82</v>
      </c>
      <c r="T9" s="103"/>
      <c r="U9" s="99">
        <v>46.399000000000001</v>
      </c>
      <c r="V9" s="102"/>
      <c r="W9" s="77">
        <f>IF(R9="T1",'BPU à Clics'!$F$20,IF(R9="T2",'BPU à Clics'!$F$22,IF(R9="T3",'BPU à Clics'!$F$24,IF(R9="T4",'BPU à Clics'!$F$26,0))))</f>
        <v>0</v>
      </c>
      <c r="X9" s="77">
        <f>IF(R9="T1",'BPU à Clics'!$I$20,IF(R9="T2",'BPU à Clics'!$I$22,IF(R9="T3",'BPU à Clics'!$I$24,IF(R9="T4",'BPU à Clics'!$I$26,0))))</f>
        <v>0</v>
      </c>
      <c r="Y9" s="77">
        <f>IF(R9="T1",'BPU à Clics'!$I$20+'BPU à Clics'!$K$20,IF(R9="T2",'BPU à Clics'!$I$22+'BPU à Clics'!$K$22,IF(R9="T3",'BPU à Clics'!$I$24+'BPU à Clics'!$K$24,IF(R9="T4",'BPU à Clics'!$I$26+'BPU à Clics'!$K$26,0))))</f>
        <v>0</v>
      </c>
      <c r="Z9" s="77">
        <f t="shared" si="0"/>
        <v>0</v>
      </c>
      <c r="AA9" s="77">
        <f t="shared" si="1"/>
        <v>0</v>
      </c>
      <c r="AB9" s="77">
        <f>IF(T9="OUI",('BPU à Clics'!$D$30),0)</f>
        <v>0</v>
      </c>
      <c r="AC9" s="77">
        <f t="shared" si="2"/>
        <v>0</v>
      </c>
      <c r="AD9" s="107"/>
      <c r="AE9" s="107"/>
      <c r="AF9" s="107"/>
      <c r="AG9" s="107"/>
      <c r="AH9" s="107"/>
      <c r="AI9" s="77">
        <f t="shared" si="3"/>
        <v>0</v>
      </c>
      <c r="AJ9" s="77">
        <f t="shared" si="4"/>
        <v>0</v>
      </c>
      <c r="AK9" s="77">
        <f t="shared" si="5"/>
        <v>0</v>
      </c>
      <c r="AL9" s="77"/>
      <c r="AM9" s="77"/>
      <c r="AN9" s="77"/>
      <c r="AO9" s="77"/>
      <c r="AP9" s="77"/>
    </row>
    <row r="10" spans="1:42" ht="54" customHeight="1" x14ac:dyDescent="0.3">
      <c r="A10" s="73" t="s">
        <v>55</v>
      </c>
      <c r="B10" s="74">
        <v>184401289</v>
      </c>
      <c r="C10" s="74" t="s">
        <v>56</v>
      </c>
      <c r="D10" s="74" t="s">
        <v>57</v>
      </c>
      <c r="E10" s="74" t="s">
        <v>58</v>
      </c>
      <c r="F10" s="74" t="s">
        <v>59</v>
      </c>
      <c r="G10" s="74" t="s">
        <v>85</v>
      </c>
      <c r="H10" s="82" t="s">
        <v>86</v>
      </c>
      <c r="I10" s="74" t="s">
        <v>87</v>
      </c>
      <c r="J10" s="74" t="s">
        <v>88</v>
      </c>
      <c r="K10" s="74" t="s">
        <v>89</v>
      </c>
      <c r="L10" s="74" t="s">
        <v>90</v>
      </c>
      <c r="M10" s="75">
        <v>18530044900054</v>
      </c>
      <c r="N10" s="75"/>
      <c r="O10" s="76">
        <v>46022</v>
      </c>
      <c r="P10" s="74" t="b">
        <v>0</v>
      </c>
      <c r="Q10" s="75" t="s">
        <v>91</v>
      </c>
      <c r="R10" s="74" t="s">
        <v>81</v>
      </c>
      <c r="S10" s="74" t="s">
        <v>65</v>
      </c>
      <c r="T10" s="103"/>
      <c r="U10" s="99">
        <v>245.40899999999999</v>
      </c>
      <c r="V10" s="102"/>
      <c r="W10" s="77">
        <f>IF(R10="T1",'BPU à Clics'!$F$20,IF(R10="T2",'BPU à Clics'!$F$22,IF(R10="T3",'BPU à Clics'!$F$24,IF(R10="T4",'BPU à Clics'!$F$26,0))))</f>
        <v>0</v>
      </c>
      <c r="X10" s="77">
        <f>IF(R10="T1",'BPU à Clics'!$I$20,IF(R10="T2",'BPU à Clics'!$I$22,IF(R10="T3",'BPU à Clics'!$I$24,IF(R10="T4",'BPU à Clics'!$I$26,0))))</f>
        <v>0</v>
      </c>
      <c r="Y10" s="77">
        <f>IF(R10="T1",'BPU à Clics'!$I$20+'BPU à Clics'!$K$20,IF(R10="T2",'BPU à Clics'!$I$22+'BPU à Clics'!$K$22,IF(R10="T3",'BPU à Clics'!$I$24+'BPU à Clics'!$K$24,IF(R10="T4",'BPU à Clics'!$I$26+'BPU à Clics'!$K$26,0))))</f>
        <v>0</v>
      </c>
      <c r="Z10" s="77">
        <f t="shared" si="0"/>
        <v>0</v>
      </c>
      <c r="AA10" s="77">
        <f t="shared" si="1"/>
        <v>0</v>
      </c>
      <c r="AB10" s="77">
        <f>IF(T10="OUI",('BPU à Clics'!$D$30),0)</f>
        <v>0</v>
      </c>
      <c r="AC10" s="77">
        <f t="shared" si="2"/>
        <v>0</v>
      </c>
      <c r="AD10" s="107"/>
      <c r="AE10" s="107"/>
      <c r="AF10" s="107"/>
      <c r="AG10" s="107"/>
      <c r="AH10" s="107"/>
      <c r="AI10" s="77">
        <f t="shared" si="3"/>
        <v>0</v>
      </c>
      <c r="AJ10" s="77">
        <f t="shared" si="4"/>
        <v>0</v>
      </c>
      <c r="AK10" s="77">
        <f t="shared" si="5"/>
        <v>0</v>
      </c>
      <c r="AL10" s="77"/>
      <c r="AM10" s="77"/>
      <c r="AN10" s="77" t="s">
        <v>213</v>
      </c>
      <c r="AO10" s="77"/>
      <c r="AP10" s="77"/>
    </row>
    <row r="11" spans="1:42" ht="54" customHeight="1" x14ac:dyDescent="0.3">
      <c r="A11" s="73" t="s">
        <v>55</v>
      </c>
      <c r="B11" s="74">
        <v>184401289</v>
      </c>
      <c r="C11" s="74" t="s">
        <v>56</v>
      </c>
      <c r="D11" s="74" t="s">
        <v>57</v>
      </c>
      <c r="E11" s="74" t="s">
        <v>58</v>
      </c>
      <c r="F11" s="74" t="s">
        <v>59</v>
      </c>
      <c r="G11" s="74"/>
      <c r="H11" s="74"/>
      <c r="I11" s="74"/>
      <c r="J11" s="74" t="s">
        <v>92</v>
      </c>
      <c r="K11" s="74" t="s">
        <v>93</v>
      </c>
      <c r="L11" s="74" t="s">
        <v>94</v>
      </c>
      <c r="M11" s="75">
        <v>49090857100014</v>
      </c>
      <c r="N11" s="75"/>
      <c r="O11" s="76">
        <v>46022</v>
      </c>
      <c r="P11" s="74" t="b">
        <v>0</v>
      </c>
      <c r="Q11" s="75" t="s">
        <v>95</v>
      </c>
      <c r="R11" s="74" t="s">
        <v>64</v>
      </c>
      <c r="S11" s="74" t="s">
        <v>65</v>
      </c>
      <c r="T11" s="103"/>
      <c r="U11" s="100">
        <v>562.21100000000001</v>
      </c>
      <c r="V11" s="102"/>
      <c r="W11" s="77">
        <f>IF(R11="T1",'BPU à Clics'!$F$20,IF(R11="T2",'BPU à Clics'!$F$22,IF(R11="T3",'BPU à Clics'!$F$24,IF(R11="T4",'BPU à Clics'!$F$26,0))))</f>
        <v>0</v>
      </c>
      <c r="X11" s="77">
        <f>IF(R11="T1",'BPU à Clics'!$I$20,IF(R11="T2",'BPU à Clics'!$I$22,IF(R11="T3",'BPU à Clics'!$I$24,IF(R11="T4",'BPU à Clics'!$I$26,0))))</f>
        <v>0</v>
      </c>
      <c r="Y11" s="77">
        <f>IF(R11="T1",'BPU à Clics'!$I$20+'BPU à Clics'!$K$20,IF(R11="T2",'BPU à Clics'!$I$22+'BPU à Clics'!$K$22,IF(R11="T3",'BPU à Clics'!$I$24+'BPU à Clics'!$K$24,IF(R11="T4",'BPU à Clics'!$I$26+'BPU à Clics'!$K$26,0))))</f>
        <v>0</v>
      </c>
      <c r="Z11" s="77">
        <f t="shared" si="0"/>
        <v>0</v>
      </c>
      <c r="AA11" s="77">
        <f t="shared" si="1"/>
        <v>0</v>
      </c>
      <c r="AB11" s="77">
        <f>IF(T11="OUI",('BPU à Clics'!$D$30),0)</f>
        <v>0</v>
      </c>
      <c r="AC11" s="77">
        <f t="shared" si="2"/>
        <v>0</v>
      </c>
      <c r="AD11" s="107"/>
      <c r="AE11" s="107"/>
      <c r="AF11" s="107"/>
      <c r="AG11" s="107"/>
      <c r="AH11" s="107"/>
      <c r="AI11" s="77">
        <f t="shared" si="3"/>
        <v>0</v>
      </c>
      <c r="AJ11" s="77">
        <f t="shared" si="4"/>
        <v>0</v>
      </c>
      <c r="AK11" s="77">
        <f t="shared" si="5"/>
        <v>0</v>
      </c>
      <c r="AL11" s="77"/>
      <c r="AM11" s="77"/>
      <c r="AN11" s="77" t="s">
        <v>214</v>
      </c>
      <c r="AO11" s="77"/>
      <c r="AP11" s="77"/>
    </row>
    <row r="12" spans="1:42" ht="54" customHeight="1" x14ac:dyDescent="0.3">
      <c r="A12" s="73" t="s">
        <v>55</v>
      </c>
      <c r="B12" s="74">
        <v>184401289</v>
      </c>
      <c r="C12" s="74" t="s">
        <v>56</v>
      </c>
      <c r="D12" s="74" t="s">
        <v>57</v>
      </c>
      <c r="E12" s="74" t="s">
        <v>58</v>
      </c>
      <c r="F12" s="74" t="s">
        <v>59</v>
      </c>
      <c r="G12" s="74"/>
      <c r="H12" s="74"/>
      <c r="I12" s="74"/>
      <c r="J12" s="74" t="s">
        <v>96</v>
      </c>
      <c r="K12" s="74" t="s">
        <v>96</v>
      </c>
      <c r="L12" s="74" t="s">
        <v>97</v>
      </c>
      <c r="M12" s="75">
        <v>42417546100021</v>
      </c>
      <c r="N12" s="75"/>
      <c r="O12" s="76">
        <v>46022</v>
      </c>
      <c r="P12" s="74" t="b">
        <v>0</v>
      </c>
      <c r="Q12" s="75" t="s">
        <v>98</v>
      </c>
      <c r="R12" s="74" t="s">
        <v>64</v>
      </c>
      <c r="S12" s="74" t="s">
        <v>65</v>
      </c>
      <c r="T12" s="103"/>
      <c r="U12" s="100">
        <v>647.36880000000008</v>
      </c>
      <c r="V12" s="102"/>
      <c r="W12" s="77">
        <f>IF(R12="T1",'BPU à Clics'!$F$20,IF(R12="T2",'BPU à Clics'!$F$22,IF(R12="T3",'BPU à Clics'!$F$24,IF(R12="T4",'BPU à Clics'!$F$26,0))))</f>
        <v>0</v>
      </c>
      <c r="X12" s="77">
        <f>IF(R12="T1",'BPU à Clics'!$I$20,IF(R12="T2",'BPU à Clics'!$I$22,IF(R12="T3",'BPU à Clics'!$I$24,IF(R12="T4",'BPU à Clics'!$I$26,0))))</f>
        <v>0</v>
      </c>
      <c r="Y12" s="77">
        <f>IF(R12="T1",'BPU à Clics'!$I$20+'BPU à Clics'!$K$20,IF(R12="T2",'BPU à Clics'!$I$22+'BPU à Clics'!$K$22,IF(R12="T3",'BPU à Clics'!$I$24+'BPU à Clics'!$K$24,IF(R12="T4",'BPU à Clics'!$I$26+'BPU à Clics'!$K$26,0))))</f>
        <v>0</v>
      </c>
      <c r="Z12" s="77">
        <f t="shared" si="0"/>
        <v>0</v>
      </c>
      <c r="AA12" s="77">
        <f t="shared" si="1"/>
        <v>0</v>
      </c>
      <c r="AB12" s="77">
        <f>IF(T12="OUI",('BPU à Clics'!$D$30),0)</f>
        <v>0</v>
      </c>
      <c r="AC12" s="77">
        <f t="shared" si="2"/>
        <v>0</v>
      </c>
      <c r="AD12" s="107"/>
      <c r="AE12" s="107"/>
      <c r="AF12" s="107"/>
      <c r="AG12" s="107"/>
      <c r="AH12" s="107"/>
      <c r="AI12" s="77">
        <f t="shared" si="3"/>
        <v>0</v>
      </c>
      <c r="AJ12" s="77">
        <f t="shared" si="4"/>
        <v>0</v>
      </c>
      <c r="AK12" s="77">
        <f t="shared" si="5"/>
        <v>0</v>
      </c>
      <c r="AL12" s="77"/>
      <c r="AM12" s="77"/>
      <c r="AN12" s="77"/>
      <c r="AO12" s="77" t="s">
        <v>99</v>
      </c>
      <c r="AP12" s="77"/>
    </row>
    <row r="13" spans="1:42" ht="54" customHeight="1" x14ac:dyDescent="0.3">
      <c r="A13" s="73" t="s">
        <v>55</v>
      </c>
      <c r="B13" s="74">
        <v>184401289</v>
      </c>
      <c r="C13" s="74" t="s">
        <v>56</v>
      </c>
      <c r="D13" s="74" t="s">
        <v>57</v>
      </c>
      <c r="E13" s="74" t="s">
        <v>58</v>
      </c>
      <c r="F13" s="74" t="s">
        <v>59</v>
      </c>
      <c r="G13" s="74"/>
      <c r="H13" s="74"/>
      <c r="I13" s="74"/>
      <c r="J13" s="74" t="s">
        <v>100</v>
      </c>
      <c r="K13" s="74" t="s">
        <v>100</v>
      </c>
      <c r="L13" s="74" t="s">
        <v>101</v>
      </c>
      <c r="M13" s="75">
        <v>35268493000014</v>
      </c>
      <c r="N13" s="75"/>
      <c r="O13" s="76">
        <v>46022</v>
      </c>
      <c r="P13" s="74" t="b">
        <v>0</v>
      </c>
      <c r="Q13" s="75" t="s">
        <v>102</v>
      </c>
      <c r="R13" s="74" t="s">
        <v>64</v>
      </c>
      <c r="S13" s="74" t="s">
        <v>78</v>
      </c>
      <c r="T13" s="103"/>
      <c r="U13" s="99">
        <v>1099.277</v>
      </c>
      <c r="V13" s="102"/>
      <c r="W13" s="77">
        <f>IF(R13="T1",'BPU à Clics'!$F$20,IF(R13="T2",'BPU à Clics'!$F$22,IF(R13="T3",'BPU à Clics'!$F$24,IF(R13="T4",'BPU à Clics'!$F$26,0))))</f>
        <v>0</v>
      </c>
      <c r="X13" s="77">
        <f>IF(R13="T1",'BPU à Clics'!$I$20,IF(R13="T2",'BPU à Clics'!$I$22,IF(R13="T3",'BPU à Clics'!$I$24,IF(R13="T4",'BPU à Clics'!$I$26,0))))</f>
        <v>0</v>
      </c>
      <c r="Y13" s="77">
        <f>IF(R13="T1",'BPU à Clics'!$I$20+'BPU à Clics'!$K$20,IF(R13="T2",'BPU à Clics'!$I$22+'BPU à Clics'!$K$22,IF(R13="T3",'BPU à Clics'!$I$24+'BPU à Clics'!$K$24,IF(R13="T4",'BPU à Clics'!$I$26+'BPU à Clics'!$K$26,0))))</f>
        <v>0</v>
      </c>
      <c r="Z13" s="77">
        <f t="shared" si="0"/>
        <v>0</v>
      </c>
      <c r="AA13" s="77">
        <f t="shared" si="1"/>
        <v>0</v>
      </c>
      <c r="AB13" s="77">
        <f>IF(T13="OUI",('BPU à Clics'!$D$30),0)</f>
        <v>0</v>
      </c>
      <c r="AC13" s="77">
        <f t="shared" si="2"/>
        <v>0</v>
      </c>
      <c r="AD13" s="107"/>
      <c r="AE13" s="107"/>
      <c r="AF13" s="107"/>
      <c r="AG13" s="107"/>
      <c r="AH13" s="107"/>
      <c r="AI13" s="77">
        <f t="shared" si="3"/>
        <v>0</v>
      </c>
      <c r="AJ13" s="77">
        <f t="shared" si="4"/>
        <v>0</v>
      </c>
      <c r="AK13" s="77">
        <f t="shared" si="5"/>
        <v>0</v>
      </c>
      <c r="AL13" s="77"/>
      <c r="AM13" s="77"/>
      <c r="AN13" s="77"/>
      <c r="AO13" s="77" t="s">
        <v>99</v>
      </c>
      <c r="AP13" s="77" t="s">
        <v>216</v>
      </c>
    </row>
    <row r="14" spans="1:42" ht="54" customHeight="1" x14ac:dyDescent="0.3">
      <c r="A14" s="73" t="s">
        <v>55</v>
      </c>
      <c r="B14" s="74">
        <v>184401289</v>
      </c>
      <c r="C14" s="74" t="s">
        <v>56</v>
      </c>
      <c r="D14" s="74" t="s">
        <v>57</v>
      </c>
      <c r="E14" s="74" t="s">
        <v>58</v>
      </c>
      <c r="F14" s="74" t="s">
        <v>59</v>
      </c>
      <c r="G14" s="74"/>
      <c r="H14" s="74"/>
      <c r="I14" s="74"/>
      <c r="J14" s="74" t="s">
        <v>103</v>
      </c>
      <c r="K14" s="74" t="s">
        <v>104</v>
      </c>
      <c r="L14" s="74" t="s">
        <v>105</v>
      </c>
      <c r="M14" s="75">
        <v>18720092800120</v>
      </c>
      <c r="N14" s="75"/>
      <c r="O14" s="76">
        <v>46022</v>
      </c>
      <c r="P14" s="74" t="b">
        <v>0</v>
      </c>
      <c r="Q14" s="75" t="s">
        <v>106</v>
      </c>
      <c r="R14" s="74" t="s">
        <v>64</v>
      </c>
      <c r="S14" s="74" t="s">
        <v>78</v>
      </c>
      <c r="T14" s="103"/>
      <c r="U14" s="99">
        <v>269.90699999999998</v>
      </c>
      <c r="V14" s="102"/>
      <c r="W14" s="77">
        <f>IF(R14="T1",'BPU à Clics'!$F$20,IF(R14="T2",'BPU à Clics'!$F$22,IF(R14="T3",'BPU à Clics'!$F$24,IF(R14="T4",'BPU à Clics'!$F$26,0))))</f>
        <v>0</v>
      </c>
      <c r="X14" s="77">
        <f>IF(R14="T1",'BPU à Clics'!$I$20,IF(R14="T2",'BPU à Clics'!$I$22,IF(R14="T3",'BPU à Clics'!$I$24,IF(R14="T4",'BPU à Clics'!$I$26,0))))</f>
        <v>0</v>
      </c>
      <c r="Y14" s="77">
        <f>IF(R14="T1",'BPU à Clics'!$I$20+'BPU à Clics'!$K$20,IF(R14="T2",'BPU à Clics'!$I$22+'BPU à Clics'!$K$22,IF(R14="T3",'BPU à Clics'!$I$24+'BPU à Clics'!$K$24,IF(R14="T4",'BPU à Clics'!$I$26+'BPU à Clics'!$K$26,0))))</f>
        <v>0</v>
      </c>
      <c r="Z14" s="77">
        <f t="shared" si="0"/>
        <v>0</v>
      </c>
      <c r="AA14" s="77">
        <f t="shared" si="1"/>
        <v>0</v>
      </c>
      <c r="AB14" s="77">
        <f>IF(T14="OUI",('BPU à Clics'!$D$30),0)</f>
        <v>0</v>
      </c>
      <c r="AC14" s="77">
        <f t="shared" si="2"/>
        <v>0</v>
      </c>
      <c r="AD14" s="107"/>
      <c r="AE14" s="107"/>
      <c r="AF14" s="107"/>
      <c r="AG14" s="107"/>
      <c r="AH14" s="107"/>
      <c r="AI14" s="77">
        <f t="shared" si="3"/>
        <v>0</v>
      </c>
      <c r="AJ14" s="77">
        <f t="shared" si="4"/>
        <v>0</v>
      </c>
      <c r="AK14" s="77">
        <f t="shared" si="5"/>
        <v>0</v>
      </c>
      <c r="AL14" s="77"/>
      <c r="AM14" s="77"/>
      <c r="AN14" s="76">
        <v>46204</v>
      </c>
      <c r="AO14" s="77"/>
      <c r="AP14" s="77"/>
    </row>
    <row r="15" spans="1:42" ht="54" customHeight="1" x14ac:dyDescent="0.3">
      <c r="A15" s="73" t="s">
        <v>55</v>
      </c>
      <c r="B15" s="74">
        <v>184401289</v>
      </c>
      <c r="C15" s="74" t="s">
        <v>56</v>
      </c>
      <c r="D15" s="74" t="s">
        <v>57</v>
      </c>
      <c r="E15" s="74" t="s">
        <v>58</v>
      </c>
      <c r="F15" s="74" t="s">
        <v>59</v>
      </c>
      <c r="G15" s="74"/>
      <c r="H15" s="74"/>
      <c r="I15" s="74"/>
      <c r="J15" s="74" t="s">
        <v>103</v>
      </c>
      <c r="K15" s="74" t="s">
        <v>107</v>
      </c>
      <c r="L15" s="74" t="s">
        <v>108</v>
      </c>
      <c r="M15" s="75">
        <v>18720092800013</v>
      </c>
      <c r="N15" s="75"/>
      <c r="O15" s="76">
        <v>46022</v>
      </c>
      <c r="P15" s="74" t="b">
        <v>0</v>
      </c>
      <c r="Q15" s="75" t="s">
        <v>109</v>
      </c>
      <c r="R15" s="74" t="s">
        <v>64</v>
      </c>
      <c r="S15" s="74" t="s">
        <v>78</v>
      </c>
      <c r="T15" s="103"/>
      <c r="U15" s="99">
        <v>399.62400000000002</v>
      </c>
      <c r="V15" s="102"/>
      <c r="W15" s="77">
        <f>IF(R15="T1",'BPU à Clics'!$F$20,IF(R15="T2",'BPU à Clics'!$F$22,IF(R15="T3",'BPU à Clics'!$F$24,IF(R15="T4",'BPU à Clics'!$F$26,0))))</f>
        <v>0</v>
      </c>
      <c r="X15" s="77">
        <f>IF(R15="T1",'BPU à Clics'!$I$20,IF(R15="T2",'BPU à Clics'!$I$22,IF(R15="T3",'BPU à Clics'!$I$24,IF(R15="T4",'BPU à Clics'!$I$26,0))))</f>
        <v>0</v>
      </c>
      <c r="Y15" s="77">
        <f>IF(R15="T1",'BPU à Clics'!$I$20+'BPU à Clics'!$K$20,IF(R15="T2",'BPU à Clics'!$I$22+'BPU à Clics'!$K$22,IF(R15="T3",'BPU à Clics'!$I$24+'BPU à Clics'!$K$24,IF(R15="T4",'BPU à Clics'!$I$26+'BPU à Clics'!$K$26,0))))</f>
        <v>0</v>
      </c>
      <c r="Z15" s="77">
        <f t="shared" si="0"/>
        <v>0</v>
      </c>
      <c r="AA15" s="77">
        <f t="shared" si="1"/>
        <v>0</v>
      </c>
      <c r="AB15" s="77">
        <f>IF(T15="OUI",('BPU à Clics'!$D$30),0)</f>
        <v>0</v>
      </c>
      <c r="AC15" s="77">
        <f t="shared" si="2"/>
        <v>0</v>
      </c>
      <c r="AD15" s="107"/>
      <c r="AE15" s="107"/>
      <c r="AF15" s="107"/>
      <c r="AG15" s="107"/>
      <c r="AH15" s="107"/>
      <c r="AI15" s="77">
        <f t="shared" si="3"/>
        <v>0</v>
      </c>
      <c r="AJ15" s="77">
        <f t="shared" si="4"/>
        <v>0</v>
      </c>
      <c r="AK15" s="77">
        <f t="shared" si="5"/>
        <v>0</v>
      </c>
      <c r="AL15" s="77"/>
      <c r="AM15" s="77"/>
      <c r="AN15" s="77" t="s">
        <v>214</v>
      </c>
      <c r="AO15" s="77"/>
      <c r="AP15" s="77"/>
    </row>
    <row r="16" spans="1:42" ht="54" customHeight="1" x14ac:dyDescent="0.3">
      <c r="A16" s="73" t="s">
        <v>55</v>
      </c>
      <c r="B16" s="74">
        <v>184401289</v>
      </c>
      <c r="C16" s="74" t="s">
        <v>56</v>
      </c>
      <c r="D16" s="74" t="s">
        <v>57</v>
      </c>
      <c r="E16" s="74" t="s">
        <v>58</v>
      </c>
      <c r="F16" s="74" t="s">
        <v>59</v>
      </c>
      <c r="G16" s="74"/>
      <c r="H16" s="74"/>
      <c r="I16" s="74"/>
      <c r="J16" s="74" t="s">
        <v>103</v>
      </c>
      <c r="K16" s="74" t="s">
        <v>110</v>
      </c>
      <c r="L16" s="74" t="s">
        <v>111</v>
      </c>
      <c r="M16" s="75">
        <v>18720092800146</v>
      </c>
      <c r="N16" s="75"/>
      <c r="O16" s="76">
        <v>46022</v>
      </c>
      <c r="P16" s="74" t="b">
        <v>0</v>
      </c>
      <c r="Q16" s="75" t="s">
        <v>112</v>
      </c>
      <c r="R16" s="74" t="s">
        <v>64</v>
      </c>
      <c r="S16" s="74" t="s">
        <v>113</v>
      </c>
      <c r="T16" s="103"/>
      <c r="U16" s="99">
        <v>265.93400000000003</v>
      </c>
      <c r="V16" s="102"/>
      <c r="W16" s="77">
        <f>IF(R16="T1",'BPU à Clics'!$F$20,IF(R16="T2",'BPU à Clics'!$F$22,IF(R16="T3",'BPU à Clics'!$F$24,IF(R16="T4",'BPU à Clics'!$F$26,0))))</f>
        <v>0</v>
      </c>
      <c r="X16" s="77">
        <f>IF(R16="T1",'BPU à Clics'!$I$20,IF(R16="T2",'BPU à Clics'!$I$22,IF(R16="T3",'BPU à Clics'!$I$24,IF(R16="T4",'BPU à Clics'!$I$26,0))))</f>
        <v>0</v>
      </c>
      <c r="Y16" s="77">
        <f>IF(R16="T1",'BPU à Clics'!$I$20+'BPU à Clics'!$K$20,IF(R16="T2",'BPU à Clics'!$I$22+'BPU à Clics'!$K$22,IF(R16="T3",'BPU à Clics'!$I$24+'BPU à Clics'!$K$24,IF(R16="T4",'BPU à Clics'!$I$26+'BPU à Clics'!$K$26,0))))</f>
        <v>0</v>
      </c>
      <c r="Z16" s="77">
        <f t="shared" si="0"/>
        <v>0</v>
      </c>
      <c r="AA16" s="77">
        <f t="shared" si="1"/>
        <v>0</v>
      </c>
      <c r="AB16" s="77">
        <f>IF(T16="OUI",('BPU à Clics'!$D$30),0)</f>
        <v>0</v>
      </c>
      <c r="AC16" s="77">
        <f t="shared" si="2"/>
        <v>0</v>
      </c>
      <c r="AD16" s="107"/>
      <c r="AE16" s="107"/>
      <c r="AF16" s="107"/>
      <c r="AG16" s="107"/>
      <c r="AH16" s="107"/>
      <c r="AI16" s="77">
        <f t="shared" si="3"/>
        <v>0</v>
      </c>
      <c r="AJ16" s="77">
        <f t="shared" si="4"/>
        <v>0</v>
      </c>
      <c r="AK16" s="77">
        <f t="shared" si="5"/>
        <v>0</v>
      </c>
      <c r="AL16" s="77"/>
      <c r="AM16" s="77"/>
      <c r="AN16" s="77"/>
      <c r="AO16" s="77"/>
      <c r="AP16" s="77"/>
    </row>
    <row r="17" spans="1:42" ht="54" customHeight="1" x14ac:dyDescent="0.3">
      <c r="A17" s="73" t="s">
        <v>55</v>
      </c>
      <c r="B17" s="74">
        <v>184401289</v>
      </c>
      <c r="C17" s="74" t="s">
        <v>56</v>
      </c>
      <c r="D17" s="74" t="s">
        <v>57</v>
      </c>
      <c r="E17" s="74" t="s">
        <v>58</v>
      </c>
      <c r="F17" s="74" t="s">
        <v>59</v>
      </c>
      <c r="G17" s="74" t="s">
        <v>85</v>
      </c>
      <c r="H17" s="82" t="s">
        <v>86</v>
      </c>
      <c r="I17" s="74" t="s">
        <v>87</v>
      </c>
      <c r="J17" s="74" t="s">
        <v>114</v>
      </c>
      <c r="K17" s="74" t="s">
        <v>115</v>
      </c>
      <c r="L17" s="74" t="s">
        <v>116</v>
      </c>
      <c r="M17" s="75">
        <v>13000460900017</v>
      </c>
      <c r="N17" s="75"/>
      <c r="O17" s="76">
        <v>46022</v>
      </c>
      <c r="P17" s="74" t="b">
        <v>0</v>
      </c>
      <c r="Q17" s="75" t="s">
        <v>117</v>
      </c>
      <c r="R17" s="74" t="s">
        <v>64</v>
      </c>
      <c r="S17" s="74" t="s">
        <v>78</v>
      </c>
      <c r="T17" s="103"/>
      <c r="U17" s="99">
        <v>400.18099999999998</v>
      </c>
      <c r="V17" s="102"/>
      <c r="W17" s="77">
        <f>IF(R17="T1",'BPU à Clics'!$F$20,IF(R17="T2",'BPU à Clics'!$F$22,IF(R17="T3",'BPU à Clics'!$F$24,IF(R17="T4",'BPU à Clics'!$F$26,0))))</f>
        <v>0</v>
      </c>
      <c r="X17" s="77">
        <f>IF(R17="T1",'BPU à Clics'!$I$20,IF(R17="T2",'BPU à Clics'!$I$22,IF(R17="T3",'BPU à Clics'!$I$24,IF(R17="T4",'BPU à Clics'!$I$26,0))))</f>
        <v>0</v>
      </c>
      <c r="Y17" s="77">
        <f>IF(R17="T1",'BPU à Clics'!$I$20+'BPU à Clics'!$K$20,IF(R17="T2",'BPU à Clics'!$I$22+'BPU à Clics'!$K$22,IF(R17="T3",'BPU à Clics'!$I$24+'BPU à Clics'!$K$24,IF(R17="T4",'BPU à Clics'!$I$26+'BPU à Clics'!$K$26,0))))</f>
        <v>0</v>
      </c>
      <c r="Z17" s="77">
        <f t="shared" si="0"/>
        <v>0</v>
      </c>
      <c r="AA17" s="77">
        <f t="shared" si="1"/>
        <v>0</v>
      </c>
      <c r="AB17" s="77">
        <f>IF(T17="OUI",('BPU à Clics'!$D$30),0)</f>
        <v>0</v>
      </c>
      <c r="AC17" s="77">
        <f t="shared" si="2"/>
        <v>0</v>
      </c>
      <c r="AD17" s="107"/>
      <c r="AE17" s="107"/>
      <c r="AF17" s="107"/>
      <c r="AG17" s="107"/>
      <c r="AH17" s="107"/>
      <c r="AI17" s="77">
        <f t="shared" si="3"/>
        <v>0</v>
      </c>
      <c r="AJ17" s="77">
        <f t="shared" si="4"/>
        <v>0</v>
      </c>
      <c r="AK17" s="77">
        <f t="shared" si="5"/>
        <v>0</v>
      </c>
      <c r="AL17" s="77"/>
      <c r="AM17" s="77"/>
      <c r="AN17" s="77"/>
      <c r="AO17" s="77"/>
      <c r="AP17" s="77"/>
    </row>
    <row r="18" spans="1:42" ht="54" customHeight="1" x14ac:dyDescent="0.3">
      <c r="A18" s="73" t="s">
        <v>55</v>
      </c>
      <c r="B18" s="74">
        <v>184401289</v>
      </c>
      <c r="C18" s="74" t="s">
        <v>56</v>
      </c>
      <c r="D18" s="74" t="s">
        <v>57</v>
      </c>
      <c r="E18" s="74" t="s">
        <v>58</v>
      </c>
      <c r="F18" s="74" t="s">
        <v>59</v>
      </c>
      <c r="G18" s="74" t="s">
        <v>85</v>
      </c>
      <c r="H18" s="82" t="s">
        <v>86</v>
      </c>
      <c r="I18" s="74" t="s">
        <v>87</v>
      </c>
      <c r="J18" s="74" t="s">
        <v>114</v>
      </c>
      <c r="K18" s="74" t="s">
        <v>118</v>
      </c>
      <c r="L18" s="74" t="s">
        <v>119</v>
      </c>
      <c r="M18" s="75">
        <v>13000460900066</v>
      </c>
      <c r="N18" s="75"/>
      <c r="O18" s="76">
        <v>46022</v>
      </c>
      <c r="P18" s="74" t="b">
        <v>0</v>
      </c>
      <c r="Q18" s="75" t="s">
        <v>120</v>
      </c>
      <c r="R18" s="74" t="s">
        <v>81</v>
      </c>
      <c r="S18" s="74" t="s">
        <v>78</v>
      </c>
      <c r="T18" s="103"/>
      <c r="U18" s="99">
        <v>60.232999999999997</v>
      </c>
      <c r="V18" s="102"/>
      <c r="W18" s="77">
        <f>IF(R18="T1",'BPU à Clics'!$F$20,IF(R18="T2",'BPU à Clics'!$F$22,IF(R18="T3",'BPU à Clics'!$F$24,IF(R18="T4",'BPU à Clics'!$F$26,0))))</f>
        <v>0</v>
      </c>
      <c r="X18" s="77">
        <f>IF(R18="T1",'BPU à Clics'!$I$20,IF(R18="T2",'BPU à Clics'!$I$22,IF(R18="T3",'BPU à Clics'!$I$24,IF(R18="T4",'BPU à Clics'!$I$26,0))))</f>
        <v>0</v>
      </c>
      <c r="Y18" s="77">
        <f>IF(R18="T1",'BPU à Clics'!$I$20+'BPU à Clics'!$K$20,IF(R18="T2",'BPU à Clics'!$I$22+'BPU à Clics'!$K$22,IF(R18="T3",'BPU à Clics'!$I$24+'BPU à Clics'!$K$24,IF(R18="T4",'BPU à Clics'!$I$26+'BPU à Clics'!$K$26,0))))</f>
        <v>0</v>
      </c>
      <c r="Z18" s="77">
        <f t="shared" si="0"/>
        <v>0</v>
      </c>
      <c r="AA18" s="77">
        <f t="shared" si="1"/>
        <v>0</v>
      </c>
      <c r="AB18" s="77">
        <f>IF(T18="OUI",('BPU à Clics'!$D$30),0)</f>
        <v>0</v>
      </c>
      <c r="AC18" s="77">
        <f t="shared" si="2"/>
        <v>0</v>
      </c>
      <c r="AD18" s="107"/>
      <c r="AE18" s="107"/>
      <c r="AF18" s="107"/>
      <c r="AG18" s="107"/>
      <c r="AH18" s="107"/>
      <c r="AI18" s="77">
        <f t="shared" si="3"/>
        <v>0</v>
      </c>
      <c r="AJ18" s="77">
        <f t="shared" si="4"/>
        <v>0</v>
      </c>
      <c r="AK18" s="77">
        <f t="shared" si="5"/>
        <v>0</v>
      </c>
      <c r="AL18" s="77"/>
      <c r="AM18" s="77"/>
      <c r="AN18" s="77"/>
      <c r="AO18" s="77"/>
      <c r="AP18" s="77"/>
    </row>
    <row r="19" spans="1:42" ht="54" customHeight="1" x14ac:dyDescent="0.3">
      <c r="A19" s="73" t="s">
        <v>55</v>
      </c>
      <c r="B19" s="74">
        <v>184401289</v>
      </c>
      <c r="C19" s="74" t="s">
        <v>56</v>
      </c>
      <c r="D19" s="74" t="s">
        <v>57</v>
      </c>
      <c r="E19" s="74" t="s">
        <v>58</v>
      </c>
      <c r="F19" s="74" t="s">
        <v>59</v>
      </c>
      <c r="G19" s="74" t="s">
        <v>85</v>
      </c>
      <c r="H19" s="82" t="s">
        <v>86</v>
      </c>
      <c r="I19" s="74" t="s">
        <v>87</v>
      </c>
      <c r="J19" s="74" t="s">
        <v>114</v>
      </c>
      <c r="K19" s="74" t="s">
        <v>121</v>
      </c>
      <c r="L19" s="74" t="s">
        <v>122</v>
      </c>
      <c r="M19" s="75">
        <v>13000460900074</v>
      </c>
      <c r="N19" s="75"/>
      <c r="O19" s="76">
        <v>46022</v>
      </c>
      <c r="P19" s="74" t="b">
        <v>0</v>
      </c>
      <c r="Q19" s="75" t="s">
        <v>123</v>
      </c>
      <c r="R19" s="74" t="s">
        <v>64</v>
      </c>
      <c r="S19" s="74" t="s">
        <v>124</v>
      </c>
      <c r="T19" s="103"/>
      <c r="U19" s="99">
        <v>13.236000000000001</v>
      </c>
      <c r="V19" s="102"/>
      <c r="W19" s="77">
        <f>IF(R19="T1",'BPU à Clics'!$F$20,IF(R19="T2",'BPU à Clics'!$F$22,IF(R19="T3",'BPU à Clics'!$F$24,IF(R19="T4",'BPU à Clics'!$F$26,0))))</f>
        <v>0</v>
      </c>
      <c r="X19" s="77">
        <f>IF(R19="T1",'BPU à Clics'!$I$20,IF(R19="T2",'BPU à Clics'!$I$22,IF(R19="T3",'BPU à Clics'!$I$24,IF(R19="T4",'BPU à Clics'!$I$26,0))))</f>
        <v>0</v>
      </c>
      <c r="Y19" s="77">
        <f>IF(R19="T1",'BPU à Clics'!$I$20+'BPU à Clics'!$K$20,IF(R19="T2",'BPU à Clics'!$I$22+'BPU à Clics'!$K$22,IF(R19="T3",'BPU à Clics'!$I$24+'BPU à Clics'!$K$24,IF(R19="T4",'BPU à Clics'!$I$26+'BPU à Clics'!$K$26,0))))</f>
        <v>0</v>
      </c>
      <c r="Z19" s="77">
        <f t="shared" si="0"/>
        <v>0</v>
      </c>
      <c r="AA19" s="77">
        <f t="shared" si="1"/>
        <v>0</v>
      </c>
      <c r="AB19" s="77">
        <f>IF(T19="OUI",('BPU à Clics'!$D$30),0)</f>
        <v>0</v>
      </c>
      <c r="AC19" s="77">
        <f t="shared" si="2"/>
        <v>0</v>
      </c>
      <c r="AD19" s="107"/>
      <c r="AE19" s="107"/>
      <c r="AF19" s="107"/>
      <c r="AG19" s="107"/>
      <c r="AH19" s="107"/>
      <c r="AI19" s="77">
        <f t="shared" si="3"/>
        <v>0</v>
      </c>
      <c r="AJ19" s="77">
        <f t="shared" si="4"/>
        <v>0</v>
      </c>
      <c r="AK19" s="77">
        <f t="shared" si="5"/>
        <v>0</v>
      </c>
      <c r="AL19" s="77"/>
      <c r="AM19" s="77"/>
      <c r="AN19" s="77" t="s">
        <v>214</v>
      </c>
      <c r="AO19" s="77"/>
      <c r="AP19" s="77"/>
    </row>
    <row r="20" spans="1:42" ht="54" customHeight="1" x14ac:dyDescent="0.3">
      <c r="A20" s="73" t="s">
        <v>55</v>
      </c>
      <c r="B20" s="74">
        <v>184401289</v>
      </c>
      <c r="C20" s="74" t="s">
        <v>56</v>
      </c>
      <c r="D20" s="74" t="s">
        <v>57</v>
      </c>
      <c r="E20" s="74" t="s">
        <v>58</v>
      </c>
      <c r="F20" s="74" t="s">
        <v>59</v>
      </c>
      <c r="G20" s="74" t="s">
        <v>85</v>
      </c>
      <c r="H20" s="82" t="s">
        <v>86</v>
      </c>
      <c r="I20" s="74" t="s">
        <v>87</v>
      </c>
      <c r="J20" s="74" t="s">
        <v>114</v>
      </c>
      <c r="K20" s="74" t="s">
        <v>125</v>
      </c>
      <c r="L20" s="74" t="s">
        <v>126</v>
      </c>
      <c r="M20" s="75">
        <v>13000460900058</v>
      </c>
      <c r="N20" s="75"/>
      <c r="O20" s="76">
        <v>46022</v>
      </c>
      <c r="P20" s="74" t="b">
        <v>0</v>
      </c>
      <c r="Q20" s="75" t="s">
        <v>127</v>
      </c>
      <c r="R20" s="74" t="s">
        <v>81</v>
      </c>
      <c r="S20" s="74" t="s">
        <v>82</v>
      </c>
      <c r="T20" s="103"/>
      <c r="U20" s="99">
        <v>9.7609999999999992</v>
      </c>
      <c r="V20" s="102"/>
      <c r="W20" s="77">
        <f>IF(R20="T1",'BPU à Clics'!$F$20,IF(R20="T2",'BPU à Clics'!$F$22,IF(R20="T3",'BPU à Clics'!$F$24,IF(R20="T4",'BPU à Clics'!$F$26,0))))</f>
        <v>0</v>
      </c>
      <c r="X20" s="77">
        <f>IF(R20="T1",'BPU à Clics'!$I$20,IF(R20="T2",'BPU à Clics'!$I$22,IF(R20="T3",'BPU à Clics'!$I$24,IF(R20="T4",'BPU à Clics'!$I$26,0))))</f>
        <v>0</v>
      </c>
      <c r="Y20" s="77">
        <f>IF(R20="T1",'BPU à Clics'!$I$20+'BPU à Clics'!$K$20,IF(R20="T2",'BPU à Clics'!$I$22+'BPU à Clics'!$K$22,IF(R20="T3",'BPU à Clics'!$I$24+'BPU à Clics'!$K$24,IF(R20="T4",'BPU à Clics'!$I$26+'BPU à Clics'!$K$26,0))))</f>
        <v>0</v>
      </c>
      <c r="Z20" s="77">
        <f t="shared" si="0"/>
        <v>0</v>
      </c>
      <c r="AA20" s="77">
        <f t="shared" si="1"/>
        <v>0</v>
      </c>
      <c r="AB20" s="77">
        <f>IF(T20="OUI",('BPU à Clics'!$D$30),0)</f>
        <v>0</v>
      </c>
      <c r="AC20" s="77">
        <f t="shared" si="2"/>
        <v>0</v>
      </c>
      <c r="AD20" s="107"/>
      <c r="AE20" s="107"/>
      <c r="AF20" s="107"/>
      <c r="AG20" s="107"/>
      <c r="AH20" s="107"/>
      <c r="AI20" s="77">
        <f t="shared" si="3"/>
        <v>0</v>
      </c>
      <c r="AJ20" s="77">
        <f t="shared" si="4"/>
        <v>0</v>
      </c>
      <c r="AK20" s="77">
        <f t="shared" si="5"/>
        <v>0</v>
      </c>
      <c r="AL20" s="77"/>
      <c r="AM20" s="77"/>
      <c r="AN20" s="77" t="s">
        <v>214</v>
      </c>
      <c r="AO20" s="77"/>
      <c r="AP20" s="77"/>
    </row>
    <row r="21" spans="1:42" ht="54" customHeight="1" x14ac:dyDescent="0.3">
      <c r="A21" s="73" t="s">
        <v>55</v>
      </c>
      <c r="B21" s="74">
        <v>184401289</v>
      </c>
      <c r="C21" s="74" t="s">
        <v>56</v>
      </c>
      <c r="D21" s="74" t="s">
        <v>57</v>
      </c>
      <c r="E21" s="74" t="s">
        <v>58</v>
      </c>
      <c r="F21" s="74" t="s">
        <v>59</v>
      </c>
      <c r="G21" s="74" t="s">
        <v>85</v>
      </c>
      <c r="H21" s="82" t="s">
        <v>86</v>
      </c>
      <c r="I21" s="74" t="s">
        <v>87</v>
      </c>
      <c r="J21" s="74" t="s">
        <v>114</v>
      </c>
      <c r="K21" s="74" t="s">
        <v>128</v>
      </c>
      <c r="L21" s="74" t="s">
        <v>119</v>
      </c>
      <c r="M21" s="75">
        <v>13000460900124</v>
      </c>
      <c r="N21" s="75"/>
      <c r="O21" s="76">
        <v>46022</v>
      </c>
      <c r="P21" s="74" t="b">
        <v>0</v>
      </c>
      <c r="Q21" s="75" t="s">
        <v>129</v>
      </c>
      <c r="R21" s="74" t="s">
        <v>64</v>
      </c>
      <c r="S21" s="74" t="s">
        <v>78</v>
      </c>
      <c r="T21" s="103"/>
      <c r="U21" s="99">
        <v>871.41800000000001</v>
      </c>
      <c r="V21" s="102"/>
      <c r="W21" s="77">
        <f>IF(R21="T1",'BPU à Clics'!$F$20,IF(R21="T2",'BPU à Clics'!$F$22,IF(R21="T3",'BPU à Clics'!$F$24,IF(R21="T4",'BPU à Clics'!$F$26,0))))</f>
        <v>0</v>
      </c>
      <c r="X21" s="77">
        <f>IF(R21="T1",'BPU à Clics'!$I$20,IF(R21="T2",'BPU à Clics'!$I$22,IF(R21="T3",'BPU à Clics'!$I$24,IF(R21="T4",'BPU à Clics'!$I$26,0))))</f>
        <v>0</v>
      </c>
      <c r="Y21" s="77">
        <f>IF(R21="T1",'BPU à Clics'!$I$20+'BPU à Clics'!$K$20,IF(R21="T2",'BPU à Clics'!$I$22+'BPU à Clics'!$K$22,IF(R21="T3",'BPU à Clics'!$I$24+'BPU à Clics'!$K$24,IF(R21="T4",'BPU à Clics'!$I$26+'BPU à Clics'!$K$26,0))))</f>
        <v>0</v>
      </c>
      <c r="Z21" s="77">
        <f t="shared" si="0"/>
        <v>0</v>
      </c>
      <c r="AA21" s="77">
        <f t="shared" si="1"/>
        <v>0</v>
      </c>
      <c r="AB21" s="77">
        <f>IF(T21="OUI",('BPU à Clics'!$D$30),0)</f>
        <v>0</v>
      </c>
      <c r="AC21" s="77">
        <f t="shared" si="2"/>
        <v>0</v>
      </c>
      <c r="AD21" s="107"/>
      <c r="AE21" s="107"/>
      <c r="AF21" s="107"/>
      <c r="AG21" s="107"/>
      <c r="AH21" s="107"/>
      <c r="AI21" s="77">
        <f t="shared" si="3"/>
        <v>0</v>
      </c>
      <c r="AJ21" s="77">
        <f t="shared" si="4"/>
        <v>0</v>
      </c>
      <c r="AK21" s="77">
        <f t="shared" si="5"/>
        <v>0</v>
      </c>
      <c r="AL21" s="77"/>
      <c r="AM21" s="77"/>
      <c r="AN21" s="77"/>
      <c r="AO21" s="77"/>
      <c r="AP21" s="77"/>
    </row>
    <row r="22" spans="1:42" ht="54" customHeight="1" x14ac:dyDescent="0.3">
      <c r="A22" s="73" t="s">
        <v>55</v>
      </c>
      <c r="B22" s="74">
        <v>184401289</v>
      </c>
      <c r="C22" s="74" t="s">
        <v>56</v>
      </c>
      <c r="D22" s="74" t="s">
        <v>57</v>
      </c>
      <c r="E22" s="74" t="s">
        <v>58</v>
      </c>
      <c r="F22" s="74" t="s">
        <v>59</v>
      </c>
      <c r="G22" s="74"/>
      <c r="H22" s="74"/>
      <c r="I22" s="74"/>
      <c r="J22" s="74" t="s">
        <v>74</v>
      </c>
      <c r="K22" s="74" t="s">
        <v>130</v>
      </c>
      <c r="L22" s="74" t="s">
        <v>56</v>
      </c>
      <c r="M22" s="75">
        <v>13000810500186</v>
      </c>
      <c r="N22" s="75"/>
      <c r="O22" s="76"/>
      <c r="P22" s="74" t="b">
        <v>0</v>
      </c>
      <c r="Q22" s="75" t="s">
        <v>131</v>
      </c>
      <c r="R22" s="74" t="s">
        <v>64</v>
      </c>
      <c r="S22" s="74" t="s">
        <v>78</v>
      </c>
      <c r="T22" s="103"/>
      <c r="U22" s="99">
        <v>1006.3680000000001</v>
      </c>
      <c r="V22" s="102"/>
      <c r="W22" s="77">
        <f>IF(R22="T1",'BPU à Clics'!$F$20,IF(R22="T2",'BPU à Clics'!$F$22,IF(R22="T3",'BPU à Clics'!$F$24,IF(R22="T4",'BPU à Clics'!$F$26,0))))</f>
        <v>0</v>
      </c>
      <c r="X22" s="77">
        <f>IF(R22="T1",'BPU à Clics'!$I$20,IF(R22="T2",'BPU à Clics'!$I$22,IF(R22="T3",'BPU à Clics'!$I$24,IF(R22="T4",'BPU à Clics'!$I$26,0))))</f>
        <v>0</v>
      </c>
      <c r="Y22" s="77">
        <f>IF(R22="T1",'BPU à Clics'!$I$20+'BPU à Clics'!$K$20,IF(R22="T2",'BPU à Clics'!$I$22+'BPU à Clics'!$K$22,IF(R22="T3",'BPU à Clics'!$I$24+'BPU à Clics'!$K$24,IF(R22="T4",'BPU à Clics'!$I$26+'BPU à Clics'!$K$26,0))))</f>
        <v>0</v>
      </c>
      <c r="Z22" s="77">
        <f t="shared" si="0"/>
        <v>0</v>
      </c>
      <c r="AA22" s="77">
        <f t="shared" si="1"/>
        <v>0</v>
      </c>
      <c r="AB22" s="77">
        <f>IF(T22="OUI",('BPU à Clics'!$D$30),0)</f>
        <v>0</v>
      </c>
      <c r="AC22" s="77">
        <f t="shared" si="2"/>
        <v>0</v>
      </c>
      <c r="AD22" s="107"/>
      <c r="AE22" s="107"/>
      <c r="AF22" s="107"/>
      <c r="AG22" s="107"/>
      <c r="AH22" s="107"/>
      <c r="AI22" s="77">
        <f t="shared" si="3"/>
        <v>0</v>
      </c>
      <c r="AJ22" s="77">
        <f t="shared" si="4"/>
        <v>0</v>
      </c>
      <c r="AK22" s="77">
        <f t="shared" si="5"/>
        <v>0</v>
      </c>
      <c r="AL22" s="77"/>
      <c r="AM22" s="77"/>
      <c r="AN22" s="77"/>
      <c r="AO22" s="77"/>
      <c r="AP22" s="77"/>
    </row>
    <row r="23" spans="1:42" ht="54" customHeight="1" x14ac:dyDescent="0.3">
      <c r="A23" s="73" t="s">
        <v>55</v>
      </c>
      <c r="B23" s="74">
        <v>184401289</v>
      </c>
      <c r="C23" s="74" t="s">
        <v>56</v>
      </c>
      <c r="D23" s="74" t="s">
        <v>57</v>
      </c>
      <c r="E23" s="74" t="s">
        <v>58</v>
      </c>
      <c r="F23" s="74" t="s">
        <v>59</v>
      </c>
      <c r="G23" s="74"/>
      <c r="H23" s="74"/>
      <c r="I23" s="74"/>
      <c r="J23" s="74" t="s">
        <v>103</v>
      </c>
      <c r="K23" s="74" t="s">
        <v>132</v>
      </c>
      <c r="L23" s="74" t="s">
        <v>105</v>
      </c>
      <c r="M23" s="75">
        <v>18720092800120</v>
      </c>
      <c r="N23" s="75"/>
      <c r="O23" s="76"/>
      <c r="P23" s="74" t="b">
        <v>0</v>
      </c>
      <c r="Q23" s="75" t="s">
        <v>133</v>
      </c>
      <c r="R23" s="74"/>
      <c r="S23" s="74"/>
      <c r="T23" s="103"/>
      <c r="U23" s="99">
        <v>0</v>
      </c>
      <c r="V23" s="102"/>
      <c r="W23" s="77">
        <f>IF(R23="T1",'BPU à Clics'!$F$20,IF(R23="T2",'BPU à Clics'!$F$22,IF(R23="T3",'BPU à Clics'!$F$24,IF(R23="T4",'BPU à Clics'!$F$26,0))))</f>
        <v>0</v>
      </c>
      <c r="X23" s="77">
        <f>IF(R23="T1",'BPU à Clics'!$I$20,IF(R23="T2",'BPU à Clics'!$I$22,IF(R23="T3",'BPU à Clics'!$I$24,IF(R23="T4",'BPU à Clics'!$I$26,0))))</f>
        <v>0</v>
      </c>
      <c r="Y23" s="77">
        <f>IF(R23="T1",'BPU à Clics'!$I$20+'BPU à Clics'!$K$20,IF(R23="T2",'BPU à Clics'!$I$22+'BPU à Clics'!$K$22,IF(R23="T3",'BPU à Clics'!$I$24+'BPU à Clics'!$K$24,IF(R23="T4",'BPU à Clics'!$I$26+'BPU à Clics'!$K$26,0))))</f>
        <v>0</v>
      </c>
      <c r="Z23" s="77">
        <f t="shared" si="0"/>
        <v>0</v>
      </c>
      <c r="AA23" s="77">
        <f t="shared" si="1"/>
        <v>0</v>
      </c>
      <c r="AB23" s="77">
        <f>IF(T23="OUI",('BPU à Clics'!$D$30),0)</f>
        <v>0</v>
      </c>
      <c r="AC23" s="77">
        <f t="shared" si="2"/>
        <v>0</v>
      </c>
      <c r="AD23" s="107"/>
      <c r="AE23" s="107"/>
      <c r="AF23" s="107"/>
      <c r="AG23" s="107"/>
      <c r="AH23" s="107"/>
      <c r="AI23" s="77">
        <f t="shared" si="3"/>
        <v>0</v>
      </c>
      <c r="AJ23" s="77">
        <f t="shared" si="4"/>
        <v>0</v>
      </c>
      <c r="AK23" s="77">
        <f t="shared" si="5"/>
        <v>0</v>
      </c>
      <c r="AL23" s="77"/>
      <c r="AM23" s="77"/>
      <c r="AN23" s="77"/>
      <c r="AO23" s="77"/>
      <c r="AP23" s="77"/>
    </row>
    <row r="24" spans="1:42" ht="54" customHeight="1" x14ac:dyDescent="0.3">
      <c r="A24" s="73" t="s">
        <v>55</v>
      </c>
      <c r="B24" s="74">
        <v>184401289</v>
      </c>
      <c r="C24" s="74" t="s">
        <v>56</v>
      </c>
      <c r="D24" s="74" t="s">
        <v>57</v>
      </c>
      <c r="E24" s="74" t="s">
        <v>58</v>
      </c>
      <c r="F24" s="74" t="s">
        <v>59</v>
      </c>
      <c r="G24" s="74" t="s">
        <v>85</v>
      </c>
      <c r="H24" s="82" t="s">
        <v>86</v>
      </c>
      <c r="I24" s="74" t="s">
        <v>87</v>
      </c>
      <c r="J24" s="74" t="s">
        <v>114</v>
      </c>
      <c r="K24" s="74" t="s">
        <v>134</v>
      </c>
      <c r="L24" s="74" t="s">
        <v>119</v>
      </c>
      <c r="M24" s="75">
        <v>13000460900066</v>
      </c>
      <c r="N24" s="75"/>
      <c r="O24" s="76"/>
      <c r="P24" s="74" t="b">
        <v>0</v>
      </c>
      <c r="Q24" s="75">
        <v>9391316837070</v>
      </c>
      <c r="R24" s="74"/>
      <c r="S24" s="74"/>
      <c r="T24" s="103"/>
      <c r="U24" s="100">
        <v>0</v>
      </c>
      <c r="V24" s="102"/>
      <c r="W24" s="77">
        <f>IF(R24="T1",'BPU à Clics'!$F$20,IF(R24="T2",'BPU à Clics'!$F$22,IF(R24="T3",'BPU à Clics'!$F$24,IF(R24="T4",'BPU à Clics'!$F$26,0))))</f>
        <v>0</v>
      </c>
      <c r="X24" s="77">
        <f>IF(R24="T1",'BPU à Clics'!$I$20,IF(R24="T2",'BPU à Clics'!$I$22,IF(R24="T3",'BPU à Clics'!$I$24,IF(R24="T4",'BPU à Clics'!$I$26,0))))</f>
        <v>0</v>
      </c>
      <c r="Y24" s="77">
        <f>IF(R24="T1",'BPU à Clics'!$I$20+'BPU à Clics'!$K$20,IF(R24="T2",'BPU à Clics'!$I$22+'BPU à Clics'!$K$22,IF(R24="T3",'BPU à Clics'!$I$24+'BPU à Clics'!$K$24,IF(R24="T4",'BPU à Clics'!$I$26+'BPU à Clics'!$K$26,0))))</f>
        <v>0</v>
      </c>
      <c r="Z24" s="77">
        <f t="shared" si="0"/>
        <v>0</v>
      </c>
      <c r="AA24" s="77">
        <f t="shared" si="1"/>
        <v>0</v>
      </c>
      <c r="AB24" s="77">
        <f>IF(T24="OUI",('BPU à Clics'!$D$30),0)</f>
        <v>0</v>
      </c>
      <c r="AC24" s="77">
        <f t="shared" si="2"/>
        <v>0</v>
      </c>
      <c r="AD24" s="107"/>
      <c r="AE24" s="107"/>
      <c r="AF24" s="107"/>
      <c r="AG24" s="107"/>
      <c r="AH24" s="107"/>
      <c r="AI24" s="77">
        <f t="shared" si="3"/>
        <v>0</v>
      </c>
      <c r="AJ24" s="77">
        <f t="shared" si="4"/>
        <v>0</v>
      </c>
      <c r="AK24" s="77">
        <f t="shared" si="5"/>
        <v>0</v>
      </c>
      <c r="AL24" s="77"/>
      <c r="AM24" s="77"/>
      <c r="AN24" s="77"/>
      <c r="AO24" s="77"/>
      <c r="AP24" s="77"/>
    </row>
  </sheetData>
  <autoFilter ref="A3:AP24" xr:uid="{00000000-0001-0000-0100-000000000000}"/>
  <mergeCells count="8">
    <mergeCell ref="AL2:AP2"/>
    <mergeCell ref="AD1:AH1"/>
    <mergeCell ref="AB2:AC2"/>
    <mergeCell ref="X2:Z2"/>
    <mergeCell ref="AA2:AA3"/>
    <mergeCell ref="AD2:AH2"/>
    <mergeCell ref="AI2:AJ2"/>
    <mergeCell ref="AK2:AK3"/>
  </mergeCells>
  <hyperlinks>
    <hyperlink ref="H10" r:id="rId1" xr:uid="{B18A3672-67DB-4173-85C1-B0FF620CF7C8}"/>
    <hyperlink ref="H17" r:id="rId2" xr:uid="{1707358D-576A-4DD6-8298-6E05EDF2404B}"/>
    <hyperlink ref="H18" r:id="rId3" xr:uid="{70B5DCF5-8DBC-409C-B6BD-69307DA7EC7A}"/>
    <hyperlink ref="H19" r:id="rId4" xr:uid="{413DBB98-8DB8-49C1-9E44-55F691F0CA01}"/>
    <hyperlink ref="H20" r:id="rId5" xr:uid="{C209BC53-3A16-4BEF-8BA7-AFF0628CDC35}"/>
    <hyperlink ref="H21" r:id="rId6" xr:uid="{5C66286E-23D9-4E08-B7A2-B4D3AE1AF209}"/>
    <hyperlink ref="H24" r:id="rId7" xr:uid="{09498CCB-1CBB-4457-89C0-B0425920A71B}"/>
  </hyperlinks>
  <pageMargins left="0.118055555555556" right="0.27986111111111101" top="0.24027777777777801" bottom="0.27986111111111101" header="0.51180555555555496" footer="0.51180555555555496"/>
  <pageSetup paperSize="9" firstPageNumber="0" orientation="portrait" r:id="rId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49763-A0E0-4041-BFE9-2B6CC12C2B5A}">
  <dimension ref="A1:ALW66"/>
  <sheetViews>
    <sheetView showGridLines="0" topLeftCell="A6" zoomScale="80" zoomScaleNormal="80" workbookViewId="0">
      <selection activeCell="H16" sqref="H16:H22"/>
    </sheetView>
  </sheetViews>
  <sheetFormatPr baseColWidth="10" defaultColWidth="9.109375" defaultRowHeight="14.4" x14ac:dyDescent="0.3"/>
  <cols>
    <col min="1" max="1" width="6.77734375" style="88" customWidth="1"/>
    <col min="2" max="2" width="10.88671875" style="88" customWidth="1"/>
    <col min="3" max="5" width="11.44140625" style="88" customWidth="1"/>
    <col min="6" max="6" width="12.88671875" style="88" customWidth="1"/>
    <col min="7" max="7" width="10.88671875" style="88" customWidth="1"/>
    <col min="8" max="8" width="13.6640625" style="88" customWidth="1"/>
    <col min="9" max="14" width="10.88671875" style="88" customWidth="1"/>
    <col min="15" max="16" width="9.109375" style="88"/>
    <col min="17" max="33" width="5" style="88" customWidth="1"/>
    <col min="34" max="34" width="5.33203125" style="88" customWidth="1"/>
    <col min="35" max="1011" width="9.109375" style="88"/>
  </cols>
  <sheetData>
    <row r="1" spans="1:1011" ht="26.25" customHeight="1" x14ac:dyDescent="0.3">
      <c r="A1" s="113" t="s">
        <v>0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</row>
    <row r="2" spans="1:1011" ht="30" customHeight="1" x14ac:dyDescent="0.3">
      <c r="A2"/>
      <c r="B2" s="2"/>
      <c r="C2" s="124" t="s">
        <v>1</v>
      </c>
      <c r="D2" s="112"/>
      <c r="E2" s="112"/>
      <c r="F2" s="112"/>
      <c r="G2" s="112"/>
      <c r="H2" s="112"/>
      <c r="I2" s="112"/>
      <c r="J2" s="112"/>
      <c r="K2" s="112"/>
      <c r="L2" s="112"/>
      <c r="M2" s="5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</row>
    <row r="3" spans="1:1011" ht="19.2" x14ac:dyDescent="0.3">
      <c r="A3"/>
      <c r="B3" s="2"/>
      <c r="C3" s="125" t="s">
        <v>2</v>
      </c>
      <c r="D3" s="112"/>
      <c r="E3" s="112"/>
      <c r="F3" s="112"/>
      <c r="G3" s="112"/>
      <c r="H3" s="112"/>
      <c r="I3" s="112"/>
      <c r="J3" s="112"/>
      <c r="K3" s="112"/>
      <c r="L3" s="112"/>
      <c r="M3" s="6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</row>
    <row r="4" spans="1:1011" ht="15" customHeight="1" x14ac:dyDescent="0.3">
      <c r="A4"/>
      <c r="B4" s="4"/>
      <c r="C4" s="4"/>
      <c r="D4" s="3"/>
      <c r="E4" s="4"/>
      <c r="F4" s="4"/>
      <c r="G4" s="4"/>
      <c r="H4" s="123"/>
      <c r="I4" s="123"/>
      <c r="J4" s="123"/>
      <c r="K4" s="123"/>
      <c r="L4" s="123"/>
      <c r="M4" s="6"/>
      <c r="N4" s="4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</row>
    <row r="5" spans="1:1011" ht="18.75" customHeight="1" x14ac:dyDescent="0.3">
      <c r="A5" s="91"/>
      <c r="B5" s="8"/>
      <c r="C5" s="8"/>
      <c r="D5" s="9"/>
      <c r="E5" s="8"/>
      <c r="F5" s="10"/>
      <c r="G5" s="10"/>
      <c r="H5" s="10"/>
      <c r="I5" s="10"/>
      <c r="J5" s="10"/>
      <c r="K5" s="10"/>
      <c r="L5" s="10"/>
      <c r="M5" s="8"/>
      <c r="N5" s="4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</row>
    <row r="6" spans="1:1011" ht="23.25" customHeight="1" x14ac:dyDescent="0.3">
      <c r="A6" s="91"/>
      <c r="B6" s="8"/>
      <c r="C6" s="8"/>
      <c r="D6" s="11"/>
      <c r="E6" s="12" t="s">
        <v>3</v>
      </c>
      <c r="F6" s="126"/>
      <c r="G6" s="126"/>
      <c r="H6" s="126"/>
      <c r="I6" s="126"/>
      <c r="J6" s="126"/>
      <c r="K6" s="126"/>
      <c r="L6" s="126"/>
      <c r="M6" s="8"/>
      <c r="N6" s="4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</row>
    <row r="7" spans="1:1011" ht="18.75" customHeight="1" x14ac:dyDescent="0.3">
      <c r="A7" s="91"/>
      <c r="B7" s="8"/>
      <c r="C7" s="8"/>
      <c r="D7" s="14"/>
      <c r="E7" s="11"/>
      <c r="F7" s="10"/>
      <c r="G7" s="10"/>
      <c r="H7" s="15"/>
      <c r="I7" s="15"/>
      <c r="J7" s="15"/>
      <c r="K7" s="15"/>
      <c r="L7" s="15"/>
      <c r="M7" s="8"/>
      <c r="N7" s="4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</row>
    <row r="8" spans="1:1011" s="88" customFormat="1" ht="26.25" customHeight="1" x14ac:dyDescent="0.3">
      <c r="A8" s="92"/>
      <c r="B8" s="16"/>
      <c r="C8" s="16"/>
      <c r="D8" s="127" t="s">
        <v>4</v>
      </c>
      <c r="E8" s="127"/>
      <c r="F8" s="127"/>
      <c r="G8" s="127"/>
      <c r="H8" s="127"/>
      <c r="I8" s="128" t="s">
        <v>206</v>
      </c>
      <c r="J8" s="128"/>
      <c r="K8" s="128"/>
      <c r="L8" s="128"/>
      <c r="M8" s="16"/>
      <c r="N8"/>
    </row>
    <row r="9" spans="1:1011" ht="12.75" customHeight="1" x14ac:dyDescent="0.3">
      <c r="A9"/>
      <c r="B9" s="8"/>
      <c r="C9" s="8"/>
      <c r="D9" s="18"/>
      <c r="E9" s="13"/>
      <c r="F9" s="13"/>
      <c r="G9" s="13"/>
      <c r="H9" s="13"/>
      <c r="I9" s="19"/>
      <c r="J9" s="19"/>
      <c r="K9" s="19"/>
      <c r="L9" s="13"/>
      <c r="M9" s="20"/>
      <c r="N9" s="4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</row>
    <row r="10" spans="1:1011" ht="15" customHeight="1" x14ac:dyDescent="0.3">
      <c r="A10"/>
      <c r="B10" s="8"/>
      <c r="C10" s="8"/>
      <c r="D10" s="8"/>
      <c r="E10" s="86"/>
      <c r="F10" s="86"/>
      <c r="G10" s="86"/>
      <c r="H10" s="86"/>
      <c r="I10" s="86"/>
      <c r="J10" s="86"/>
      <c r="K10" s="86"/>
      <c r="L10" s="86"/>
      <c r="M10" s="13"/>
      <c r="N10" s="4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</row>
    <row r="11" spans="1:1011" ht="12.75" customHeight="1" x14ac:dyDescent="0.3">
      <c r="A11"/>
      <c r="B11" s="8"/>
      <c r="C11" s="8"/>
      <c r="D11" s="18"/>
      <c r="E11" s="129" t="s">
        <v>13</v>
      </c>
      <c r="F11" s="129"/>
      <c r="G11" s="129"/>
      <c r="H11" s="129"/>
      <c r="I11" s="129"/>
      <c r="J11" s="28"/>
      <c r="K11" s="28"/>
      <c r="L11" s="28"/>
      <c r="M11" s="28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</row>
    <row r="12" spans="1:1011" ht="12.75" customHeight="1" thickBot="1" x14ac:dyDescent="0.35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</row>
    <row r="13" spans="1:1011" ht="15" customHeight="1" thickBot="1" x14ac:dyDescent="0.35">
      <c r="A13"/>
      <c r="B13" s="13"/>
      <c r="C13" s="111" t="s">
        <v>15</v>
      </c>
      <c r="D13" s="112"/>
      <c r="E13" s="21"/>
      <c r="F13" s="22"/>
      <c r="G13" s="22"/>
      <c r="H13" s="22"/>
      <c r="I13" s="23"/>
      <c r="J13" s="28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U13"/>
      <c r="ALV13"/>
      <c r="ALW13"/>
    </row>
    <row r="14" spans="1:1011" ht="76.5" customHeight="1" thickBot="1" x14ac:dyDescent="0.35">
      <c r="A14"/>
      <c r="B14" s="13"/>
      <c r="C14" s="13"/>
      <c r="D14" s="13"/>
      <c r="E14" s="24"/>
      <c r="F14" s="25" t="s">
        <v>207</v>
      </c>
      <c r="G14" s="26"/>
      <c r="H14" s="25" t="s">
        <v>16</v>
      </c>
      <c r="I14" s="27"/>
      <c r="J14" s="28"/>
      <c r="K14" s="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U14"/>
      <c r="ALV14"/>
      <c r="ALW14"/>
    </row>
    <row r="15" spans="1:1011" ht="15" customHeight="1" thickBot="1" x14ac:dyDescent="0.35">
      <c r="A15"/>
      <c r="B15" s="13"/>
      <c r="C15" s="13"/>
      <c r="D15" s="29"/>
      <c r="E15" s="24"/>
      <c r="F15" s="118" t="s">
        <v>18</v>
      </c>
      <c r="G15" s="118"/>
      <c r="H15" s="118"/>
      <c r="I15" s="30"/>
      <c r="J15" s="13"/>
      <c r="K15" s="4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U15"/>
      <c r="ALV15"/>
      <c r="ALW15"/>
    </row>
    <row r="16" spans="1:1011" ht="60" customHeight="1" thickTop="1" thickBot="1" x14ac:dyDescent="0.35">
      <c r="A16"/>
      <c r="B16" s="13"/>
      <c r="C16" s="120" t="s">
        <v>19</v>
      </c>
      <c r="D16" s="121"/>
      <c r="E16" s="31"/>
      <c r="F16" s="46"/>
      <c r="G16" s="26"/>
      <c r="H16" s="46"/>
      <c r="I16" s="32"/>
      <c r="J16" s="33"/>
      <c r="K16" s="4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U16"/>
      <c r="ALV16"/>
      <c r="ALW16"/>
    </row>
    <row r="17" spans="1:1011" ht="18" customHeight="1" thickTop="1" thickBot="1" x14ac:dyDescent="0.35">
      <c r="A17"/>
      <c r="B17" s="13"/>
      <c r="C17" s="13"/>
      <c r="D17" s="13"/>
      <c r="E17" s="31"/>
      <c r="F17" s="13"/>
      <c r="G17" s="26"/>
      <c r="H17" s="13"/>
      <c r="I17" s="32"/>
      <c r="J17" s="33"/>
      <c r="K17" s="4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U17"/>
      <c r="ALV17"/>
      <c r="ALW17"/>
    </row>
    <row r="18" spans="1:1011" ht="60" customHeight="1" thickTop="1" thickBot="1" x14ac:dyDescent="0.35">
      <c r="A18"/>
      <c r="B18" s="13"/>
      <c r="C18" s="120" t="s">
        <v>20</v>
      </c>
      <c r="D18" s="121"/>
      <c r="E18" s="31"/>
      <c r="F18" s="46"/>
      <c r="G18" s="26"/>
      <c r="H18" s="46"/>
      <c r="I18" s="32"/>
      <c r="J18" s="33"/>
      <c r="K18" s="4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U18"/>
      <c r="ALV18"/>
      <c r="ALW18"/>
    </row>
    <row r="19" spans="1:1011" ht="18" customHeight="1" thickTop="1" thickBot="1" x14ac:dyDescent="0.35">
      <c r="A19"/>
      <c r="B19" s="13"/>
      <c r="C19" s="13"/>
      <c r="D19" s="13"/>
      <c r="E19" s="31"/>
      <c r="F19" s="13"/>
      <c r="G19" s="26"/>
      <c r="H19" s="13"/>
      <c r="I19" s="32"/>
      <c r="J19" s="33"/>
      <c r="K19" s="4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U19"/>
      <c r="ALV19"/>
      <c r="ALW19"/>
    </row>
    <row r="20" spans="1:1011" ht="60" customHeight="1" thickTop="1" thickBot="1" x14ac:dyDescent="0.35">
      <c r="A20"/>
      <c r="B20" s="13"/>
      <c r="C20" s="120" t="s">
        <v>21</v>
      </c>
      <c r="D20" s="121"/>
      <c r="E20" s="31"/>
      <c r="F20" s="46"/>
      <c r="G20" s="26"/>
      <c r="H20" s="46"/>
      <c r="I20" s="32"/>
      <c r="J20" s="33"/>
      <c r="K20" s="4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U20"/>
      <c r="ALV20"/>
      <c r="ALW20"/>
    </row>
    <row r="21" spans="1:1011" ht="18" customHeight="1" thickTop="1" thickBot="1" x14ac:dyDescent="0.35">
      <c r="A21"/>
      <c r="B21" s="13"/>
      <c r="C21" s="13"/>
      <c r="D21" s="13"/>
      <c r="E21" s="31"/>
      <c r="F21" s="13"/>
      <c r="G21" s="26"/>
      <c r="H21" s="13"/>
      <c r="I21" s="32"/>
      <c r="J21" s="33"/>
      <c r="K21" s="4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U21"/>
      <c r="ALV21"/>
      <c r="ALW21"/>
    </row>
    <row r="22" spans="1:1011" ht="60" customHeight="1" thickTop="1" thickBot="1" x14ac:dyDescent="0.35">
      <c r="A22"/>
      <c r="B22" s="13"/>
      <c r="C22" s="120" t="s">
        <v>22</v>
      </c>
      <c r="D22" s="121"/>
      <c r="E22" s="31"/>
      <c r="F22" s="46"/>
      <c r="G22" s="26"/>
      <c r="H22" s="46"/>
      <c r="I22" s="32"/>
      <c r="J22" s="33"/>
      <c r="K22" s="4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U22"/>
      <c r="ALV22"/>
      <c r="ALW22"/>
    </row>
    <row r="23" spans="1:1011" ht="19.2" thickTop="1" thickBot="1" x14ac:dyDescent="0.35">
      <c r="B23" s="13"/>
      <c r="C23" s="13"/>
      <c r="D23" s="86"/>
      <c r="E23" s="36"/>
      <c r="F23" s="37"/>
      <c r="G23" s="37"/>
      <c r="H23" s="37"/>
      <c r="I23" s="38"/>
      <c r="J23" s="86"/>
      <c r="O23"/>
      <c r="ALU23"/>
      <c r="ALV23"/>
      <c r="ALW23"/>
    </row>
    <row r="24" spans="1:1011" x14ac:dyDescent="0.3">
      <c r="R24"/>
    </row>
    <row r="25" spans="1:1011" ht="30" customHeight="1" thickBot="1" x14ac:dyDescent="0.35">
      <c r="A25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</row>
    <row r="26" spans="1:1011" s="88" customFormat="1" ht="30" customHeight="1" thickTop="1" thickBot="1" x14ac:dyDescent="0.35">
      <c r="B26" s="115" t="s">
        <v>23</v>
      </c>
      <c r="C26" s="122"/>
      <c r="D26" s="50"/>
      <c r="E26" s="49" t="s">
        <v>24</v>
      </c>
      <c r="F26" s="49"/>
      <c r="G26" s="13"/>
      <c r="H26" s="13"/>
      <c r="I26" s="13"/>
      <c r="J26" s="13"/>
      <c r="K26" s="13"/>
      <c r="L26" s="13"/>
      <c r="M26" s="13"/>
      <c r="R26"/>
    </row>
    <row r="27" spans="1:1011" s="88" customFormat="1" ht="30" customHeight="1" thickTop="1" x14ac:dyDescent="0.3">
      <c r="B27" s="51"/>
      <c r="C27" s="51"/>
      <c r="D27" s="49"/>
      <c r="E27" s="49"/>
      <c r="F27" s="49"/>
      <c r="G27" s="49"/>
      <c r="H27" s="49"/>
      <c r="I27" s="49"/>
      <c r="J27" s="49"/>
      <c r="K27" s="49"/>
      <c r="L27" s="49"/>
      <c r="M27" s="49"/>
      <c r="R27"/>
    </row>
    <row r="28" spans="1:1011" ht="15" thickBot="1" x14ac:dyDescent="0.35">
      <c r="A28"/>
      <c r="B28" s="49"/>
      <c r="C28" s="49"/>
      <c r="D28" s="49" t="s">
        <v>25</v>
      </c>
      <c r="E28" s="49"/>
      <c r="F28" s="49"/>
      <c r="G28" s="49"/>
      <c r="H28" s="49"/>
      <c r="I28" s="49"/>
      <c r="J28" s="49"/>
      <c r="K28" s="49"/>
      <c r="L28" s="49"/>
      <c r="M28" s="49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</row>
    <row r="29" spans="1:1011" ht="30" customHeight="1" thickTop="1" thickBot="1" x14ac:dyDescent="0.35">
      <c r="A29"/>
      <c r="B29" s="115" t="s">
        <v>26</v>
      </c>
      <c r="C29" s="116"/>
      <c r="D29" s="50"/>
      <c r="E29" s="49" t="s">
        <v>24</v>
      </c>
      <c r="F29" s="49"/>
      <c r="G29" s="49"/>
      <c r="H29" s="49"/>
      <c r="I29" s="49"/>
      <c r="J29" s="49"/>
      <c r="K29" s="49"/>
      <c r="L29" s="49"/>
      <c r="M29" s="49"/>
      <c r="O29"/>
      <c r="P29"/>
      <c r="R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</row>
    <row r="30" spans="1:1011" ht="15" thickTop="1" x14ac:dyDescent="0.3">
      <c r="A30"/>
      <c r="B30" s="13"/>
      <c r="C30" s="13"/>
      <c r="D30" s="13"/>
      <c r="E30" s="13"/>
      <c r="F30" s="13"/>
      <c r="G30" s="13"/>
      <c r="H30" s="13"/>
      <c r="I30" s="34"/>
      <c r="J30" s="13"/>
      <c r="K30" s="13"/>
      <c r="L30" s="13"/>
      <c r="M30" s="13"/>
      <c r="N30" s="4"/>
      <c r="O30"/>
      <c r="P30"/>
      <c r="R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</row>
    <row r="31" spans="1:1011" ht="24.6" x14ac:dyDescent="0.3">
      <c r="A31"/>
      <c r="B31"/>
      <c r="C31"/>
      <c r="D31"/>
      <c r="E31"/>
      <c r="F31"/>
      <c r="G31"/>
      <c r="H31"/>
      <c r="I31"/>
      <c r="J31"/>
      <c r="K31"/>
      <c r="L31"/>
      <c r="M31"/>
      <c r="N31" s="47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</row>
    <row r="32" spans="1:1011" ht="24.6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 t="s">
        <v>0</v>
      </c>
      <c r="K32" s="48"/>
      <c r="L32" s="48"/>
      <c r="M32" s="48"/>
      <c r="N32" s="47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</row>
    <row r="33" spans="4:29" x14ac:dyDescent="0.3"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</row>
    <row r="34" spans="4:29" x14ac:dyDescent="0.3"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</row>
    <row r="35" spans="4:29" x14ac:dyDescent="0.3">
      <c r="D35" s="88" t="s">
        <v>27</v>
      </c>
      <c r="R35"/>
    </row>
    <row r="36" spans="4:29" x14ac:dyDescent="0.3">
      <c r="R36"/>
    </row>
    <row r="37" spans="4:29" x14ac:dyDescent="0.3">
      <c r="R37"/>
    </row>
    <row r="38" spans="4:29" x14ac:dyDescent="0.3">
      <c r="D38" s="88" t="s">
        <v>28</v>
      </c>
      <c r="R38"/>
    </row>
    <row r="39" spans="4:29" x14ac:dyDescent="0.3">
      <c r="R39"/>
    </row>
    <row r="40" spans="4:29" x14ac:dyDescent="0.3">
      <c r="R40"/>
    </row>
    <row r="41" spans="4:29" x14ac:dyDescent="0.3">
      <c r="R41"/>
    </row>
    <row r="42" spans="4:29" x14ac:dyDescent="0.3">
      <c r="R42"/>
    </row>
    <row r="43" spans="4:29" x14ac:dyDescent="0.3">
      <c r="R43"/>
    </row>
    <row r="44" spans="4:29" x14ac:dyDescent="0.3">
      <c r="R44"/>
    </row>
    <row r="45" spans="4:29" s="88" customFormat="1" x14ac:dyDescent="0.3">
      <c r="R45"/>
    </row>
    <row r="46" spans="4:29" s="88" customFormat="1" x14ac:dyDescent="0.3">
      <c r="R46"/>
    </row>
    <row r="47" spans="4:29" s="88" customFormat="1" x14ac:dyDescent="0.3">
      <c r="R47"/>
    </row>
    <row r="48" spans="4:29" s="88" customFormat="1" x14ac:dyDescent="0.3">
      <c r="R48"/>
    </row>
    <row r="49" spans="18:18" s="88" customFormat="1" x14ac:dyDescent="0.3">
      <c r="R49"/>
    </row>
    <row r="50" spans="18:18" s="88" customFormat="1" x14ac:dyDescent="0.3">
      <c r="R50"/>
    </row>
    <row r="51" spans="18:18" s="88" customFormat="1" x14ac:dyDescent="0.3">
      <c r="R51"/>
    </row>
    <row r="52" spans="18:18" s="88" customFormat="1" x14ac:dyDescent="0.3">
      <c r="R52"/>
    </row>
    <row r="53" spans="18:18" s="88" customFormat="1" x14ac:dyDescent="0.3">
      <c r="R53"/>
    </row>
    <row r="54" spans="18:18" s="88" customFormat="1" x14ac:dyDescent="0.3">
      <c r="R54"/>
    </row>
    <row r="55" spans="18:18" s="88" customFormat="1" x14ac:dyDescent="0.3">
      <c r="R55"/>
    </row>
    <row r="56" spans="18:18" s="88" customFormat="1" x14ac:dyDescent="0.3">
      <c r="R56"/>
    </row>
    <row r="57" spans="18:18" s="88" customFormat="1" x14ac:dyDescent="0.3">
      <c r="R57"/>
    </row>
    <row r="58" spans="18:18" s="88" customFormat="1" x14ac:dyDescent="0.3">
      <c r="R58"/>
    </row>
    <row r="59" spans="18:18" s="88" customFormat="1" x14ac:dyDescent="0.3">
      <c r="R59"/>
    </row>
    <row r="60" spans="18:18" s="88" customFormat="1" x14ac:dyDescent="0.3">
      <c r="R60"/>
    </row>
    <row r="61" spans="18:18" s="88" customFormat="1" x14ac:dyDescent="0.3">
      <c r="R61"/>
    </row>
    <row r="62" spans="18:18" s="88" customFormat="1" x14ac:dyDescent="0.3">
      <c r="R62"/>
    </row>
    <row r="63" spans="18:18" s="88" customFormat="1" x14ac:dyDescent="0.3">
      <c r="R63"/>
    </row>
    <row r="64" spans="18:18" s="88" customFormat="1" x14ac:dyDescent="0.3">
      <c r="R64"/>
    </row>
    <row r="65" spans="18:18" s="88" customFormat="1" x14ac:dyDescent="0.3">
      <c r="R65"/>
    </row>
    <row r="66" spans="18:18" s="88" customFormat="1" x14ac:dyDescent="0.3">
      <c r="R66"/>
    </row>
  </sheetData>
  <mergeCells count="16">
    <mergeCell ref="B29:C29"/>
    <mergeCell ref="C13:D13"/>
    <mergeCell ref="F15:H15"/>
    <mergeCell ref="E11:I11"/>
    <mergeCell ref="A1:M1"/>
    <mergeCell ref="C2:L2"/>
    <mergeCell ref="C3:L3"/>
    <mergeCell ref="H4:L4"/>
    <mergeCell ref="F6:L6"/>
    <mergeCell ref="D8:H8"/>
    <mergeCell ref="I8:L8"/>
    <mergeCell ref="C16:D16"/>
    <mergeCell ref="C18:D18"/>
    <mergeCell ref="C20:D20"/>
    <mergeCell ref="C22:D22"/>
    <mergeCell ref="B26:C26"/>
  </mergeCells>
  <pageMargins left="0.7" right="0.7" top="0.75" bottom="0.75" header="0.51180555555555496" footer="0.51180555555555496"/>
  <pageSetup paperSize="9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8E96E-46C1-4B99-9399-DA09190BE8F9}">
  <dimension ref="A1:AO24"/>
  <sheetViews>
    <sheetView showGridLines="0" tabSelected="1" topLeftCell="AG1" zoomScale="80" zoomScaleNormal="80" workbookViewId="0">
      <pane ySplit="3" topLeftCell="A4" activePane="bottomLeft" state="frozen"/>
      <selection activeCell="I1" sqref="I1"/>
      <selection pane="bottomLeft" activeCell="AM8" sqref="AM8"/>
    </sheetView>
  </sheetViews>
  <sheetFormatPr baseColWidth="10" defaultColWidth="17.5546875" defaultRowHeight="54" customHeight="1" x14ac:dyDescent="0.3"/>
  <cols>
    <col min="1" max="1" width="17.5546875" style="78"/>
    <col min="2" max="2" width="17.5546875" style="87"/>
    <col min="3" max="3" width="24.5546875" style="87" customWidth="1"/>
    <col min="4" max="10" width="17.5546875" style="87"/>
    <col min="11" max="11" width="47.44140625" style="87" bestFit="1" customWidth="1"/>
    <col min="12" max="12" width="57.88671875" style="87" bestFit="1" customWidth="1"/>
    <col min="13" max="14" width="17.5546875" style="87"/>
    <col min="15" max="15" width="17.5546875" style="69"/>
    <col min="16" max="20" width="17.5546875" style="87"/>
    <col min="21" max="21" width="17.5546875" style="101"/>
    <col min="22" max="22" width="17.5546875" style="81"/>
    <col min="23" max="35" width="17.5546875" style="87"/>
    <col min="36" max="36" width="21.5546875" style="87" customWidth="1"/>
    <col min="37" max="37" width="21.5546875" style="90" customWidth="1"/>
    <col min="38" max="40" width="17.5546875" style="87"/>
    <col min="41" max="41" width="19.5546875" style="87" customWidth="1"/>
    <col min="42" max="16384" width="17.5546875" style="87"/>
  </cols>
  <sheetData>
    <row r="1" spans="1:41" ht="54" customHeight="1" x14ac:dyDescent="0.3">
      <c r="A1" s="68"/>
      <c r="T1" s="93" t="s">
        <v>15</v>
      </c>
      <c r="U1" s="96"/>
      <c r="V1" s="93" t="s">
        <v>15</v>
      </c>
      <c r="AC1" s="130" t="s">
        <v>15</v>
      </c>
      <c r="AD1" s="130"/>
      <c r="AE1" s="130"/>
      <c r="AF1" s="130"/>
      <c r="AG1" s="130"/>
    </row>
    <row r="2" spans="1:41" s="89" customFormat="1" ht="54" customHeight="1" x14ac:dyDescent="0.3">
      <c r="A2" s="68" t="s">
        <v>29</v>
      </c>
      <c r="B2" s="70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2"/>
      <c r="P2" s="87"/>
      <c r="Q2" s="83">
        <f>COUNTA(Q4:Q24)</f>
        <v>21</v>
      </c>
      <c r="R2" s="84"/>
      <c r="T2" s="84"/>
      <c r="U2" s="97">
        <f>SUM(U4:U24)</f>
        <v>7394.5438000000004</v>
      </c>
      <c r="V2" s="85"/>
      <c r="W2" s="44" t="s">
        <v>30</v>
      </c>
      <c r="X2" s="132" t="s">
        <v>14</v>
      </c>
      <c r="Y2" s="134"/>
      <c r="Z2" s="135" t="s">
        <v>223</v>
      </c>
      <c r="AA2" s="131" t="s">
        <v>31</v>
      </c>
      <c r="AB2" s="131"/>
      <c r="AC2" s="137" t="s">
        <v>224</v>
      </c>
      <c r="AD2" s="138"/>
      <c r="AE2" s="138"/>
      <c r="AF2" s="138"/>
      <c r="AG2" s="139"/>
      <c r="AH2" s="137" t="s">
        <v>225</v>
      </c>
      <c r="AI2" s="139"/>
      <c r="AJ2" s="140" t="s">
        <v>231</v>
      </c>
      <c r="AK2" s="142" t="s">
        <v>217</v>
      </c>
      <c r="AL2" s="143"/>
      <c r="AM2" s="143"/>
      <c r="AN2" s="143"/>
      <c r="AO2" s="144"/>
    </row>
    <row r="3" spans="1:41" ht="54" customHeight="1" x14ac:dyDescent="0.3">
      <c r="A3" s="53" t="s">
        <v>32</v>
      </c>
      <c r="B3" s="53" t="s">
        <v>33</v>
      </c>
      <c r="C3" s="53" t="s">
        <v>34</v>
      </c>
      <c r="D3" s="53" t="s">
        <v>35</v>
      </c>
      <c r="E3" s="53" t="s">
        <v>36</v>
      </c>
      <c r="F3" s="53" t="s">
        <v>37</v>
      </c>
      <c r="G3" s="53" t="s">
        <v>38</v>
      </c>
      <c r="H3" s="53" t="s">
        <v>39</v>
      </c>
      <c r="I3" s="53" t="s">
        <v>40</v>
      </c>
      <c r="J3" s="53" t="s">
        <v>41</v>
      </c>
      <c r="K3" s="53" t="s">
        <v>42</v>
      </c>
      <c r="L3" s="53" t="s">
        <v>43</v>
      </c>
      <c r="M3" s="54" t="s">
        <v>44</v>
      </c>
      <c r="N3" s="54" t="s">
        <v>45</v>
      </c>
      <c r="O3" s="65" t="s">
        <v>46</v>
      </c>
      <c r="P3" s="53" t="s">
        <v>47</v>
      </c>
      <c r="Q3" s="54" t="s">
        <v>48</v>
      </c>
      <c r="R3" s="53" t="s">
        <v>49</v>
      </c>
      <c r="S3" s="53" t="s">
        <v>50</v>
      </c>
      <c r="T3" s="94" t="s">
        <v>218</v>
      </c>
      <c r="U3" s="98" t="s">
        <v>220</v>
      </c>
      <c r="V3" s="95" t="s">
        <v>221</v>
      </c>
      <c r="W3" s="42" t="s">
        <v>51</v>
      </c>
      <c r="X3" s="42" t="s">
        <v>219</v>
      </c>
      <c r="Y3" s="42" t="s">
        <v>222</v>
      </c>
      <c r="Z3" s="136"/>
      <c r="AA3" s="43" t="s">
        <v>53</v>
      </c>
      <c r="AB3" s="43" t="s">
        <v>54</v>
      </c>
      <c r="AC3" s="105" t="s">
        <v>226</v>
      </c>
      <c r="AD3" s="105" t="s">
        <v>227</v>
      </c>
      <c r="AE3" s="105" t="s">
        <v>228</v>
      </c>
      <c r="AF3" s="105" t="s">
        <v>229</v>
      </c>
      <c r="AG3" s="105" t="s">
        <v>230</v>
      </c>
      <c r="AH3" s="106">
        <v>5.5E-2</v>
      </c>
      <c r="AI3" s="106">
        <v>0.2</v>
      </c>
      <c r="AJ3" s="141"/>
      <c r="AK3" s="104" t="s">
        <v>232</v>
      </c>
      <c r="AL3" s="80" t="s">
        <v>208</v>
      </c>
      <c r="AM3" s="80" t="s">
        <v>209</v>
      </c>
      <c r="AN3" s="80" t="s">
        <v>210</v>
      </c>
      <c r="AO3" s="80" t="s">
        <v>215</v>
      </c>
    </row>
    <row r="4" spans="1:41" ht="54" customHeight="1" x14ac:dyDescent="0.3">
      <c r="A4" s="73" t="s">
        <v>55</v>
      </c>
      <c r="B4" s="74">
        <v>184401289</v>
      </c>
      <c r="C4" s="74" t="s">
        <v>56</v>
      </c>
      <c r="D4" s="74" t="s">
        <v>57</v>
      </c>
      <c r="E4" s="74" t="s">
        <v>58</v>
      </c>
      <c r="F4" s="74" t="s">
        <v>59</v>
      </c>
      <c r="G4" s="74"/>
      <c r="H4" s="74"/>
      <c r="I4" s="74"/>
      <c r="J4" s="74" t="s">
        <v>60</v>
      </c>
      <c r="K4" s="74" t="s">
        <v>61</v>
      </c>
      <c r="L4" s="74" t="s">
        <v>62</v>
      </c>
      <c r="M4" s="75">
        <v>18850049000019</v>
      </c>
      <c r="N4" s="75"/>
      <c r="O4" s="76">
        <v>46022</v>
      </c>
      <c r="P4" s="74" t="b">
        <v>0</v>
      </c>
      <c r="Q4" s="75" t="s">
        <v>63</v>
      </c>
      <c r="R4" s="74" t="s">
        <v>64</v>
      </c>
      <c r="S4" s="74" t="s">
        <v>65</v>
      </c>
      <c r="T4" s="103"/>
      <c r="U4" s="99">
        <v>159.33500000000001</v>
      </c>
      <c r="V4" s="102"/>
      <c r="W4" s="77">
        <f>IF(R4="T1",'BPU Fixe'!$H$16,IF(R4="T2",'BPU Fixe'!$H$18,IF(R4="T3",'BPU Fixe'!$H$20,IF(R4="T4",'BPU Fixe'!$H$22,0))))</f>
        <v>0</v>
      </c>
      <c r="X4" s="77">
        <f>IF(R4="T1",'BPU Fixe'!$F$16,IF(R4="T2",'BPU Fixe'!$F$18,IF(R4="T3",'BPU Fixe'!$H$20,IF(R4="T4",'BPU Fixe'!$F$22,0))))</f>
        <v>0</v>
      </c>
      <c r="Y4" s="77">
        <f>X4*V4</f>
        <v>0</v>
      </c>
      <c r="Z4" s="77">
        <f>W4+Y4</f>
        <v>0</v>
      </c>
      <c r="AA4" s="77">
        <f>IF(T4="OUI",('BPU Fixe'!$D$26),0)</f>
        <v>0</v>
      </c>
      <c r="AB4" s="77">
        <f>V4*AA4</f>
        <v>0</v>
      </c>
      <c r="AC4" s="107"/>
      <c r="AD4" s="107"/>
      <c r="AE4" s="107"/>
      <c r="AF4" s="107"/>
      <c r="AG4" s="107"/>
      <c r="AH4" s="77">
        <f t="shared" ref="AH4:AH24" si="0">(W4+AD4+AE4)*$AH$3</f>
        <v>0</v>
      </c>
      <c r="AI4" s="77">
        <f>(Y4+AB4+AC4+AF4+AG4)*$AI$3</f>
        <v>0</v>
      </c>
      <c r="AJ4" s="77">
        <f>+Z4+AB4+AC4+AD4+AE4+AF4+AG4+AH4+AI4</f>
        <v>0</v>
      </c>
      <c r="AK4" s="77" t="s">
        <v>233</v>
      </c>
      <c r="AL4" s="77"/>
      <c r="AM4" s="77"/>
      <c r="AN4" s="77"/>
      <c r="AO4" s="77"/>
    </row>
    <row r="5" spans="1:41" ht="54" customHeight="1" x14ac:dyDescent="0.3">
      <c r="A5" s="73" t="s">
        <v>55</v>
      </c>
      <c r="B5" s="74">
        <v>184401289</v>
      </c>
      <c r="C5" s="74" t="s">
        <v>56</v>
      </c>
      <c r="D5" s="74" t="s">
        <v>57</v>
      </c>
      <c r="E5" s="74" t="s">
        <v>58</v>
      </c>
      <c r="F5" s="74" t="s">
        <v>59</v>
      </c>
      <c r="G5" s="74"/>
      <c r="H5" s="74"/>
      <c r="I5" s="74"/>
      <c r="J5" s="74" t="s">
        <v>60</v>
      </c>
      <c r="K5" s="74" t="s">
        <v>66</v>
      </c>
      <c r="L5" s="74" t="s">
        <v>67</v>
      </c>
      <c r="M5" s="75">
        <v>18850049000035</v>
      </c>
      <c r="N5" s="75"/>
      <c r="O5" s="76">
        <v>46022</v>
      </c>
      <c r="P5" s="74" t="b">
        <v>0</v>
      </c>
      <c r="Q5" s="75" t="s">
        <v>68</v>
      </c>
      <c r="R5" s="74" t="s">
        <v>64</v>
      </c>
      <c r="S5" s="74" t="s">
        <v>69</v>
      </c>
      <c r="T5" s="103"/>
      <c r="U5" s="99">
        <v>139.32400000000001</v>
      </c>
      <c r="V5" s="102"/>
      <c r="W5" s="77">
        <f>IF(R5="T1",'BPU Fixe'!$H$16,IF(R5="T2",'BPU Fixe'!$H$18,IF(R5="T3",'BPU Fixe'!$H$20,IF(R5="T4",'BPU Fixe'!$H$22,0))))</f>
        <v>0</v>
      </c>
      <c r="X5" s="77">
        <f>IF(R5="T1",'BPU Fixe'!$F$16,IF(R5="T2",'BPU Fixe'!$F$18,IF(R5="T3",'BPU Fixe'!$H$20,IF(R5="T4",'BPU Fixe'!$F$22,0))))</f>
        <v>0</v>
      </c>
      <c r="Y5" s="77">
        <f t="shared" ref="Y5:Y24" si="1">X5*V5</f>
        <v>0</v>
      </c>
      <c r="Z5" s="77">
        <f t="shared" ref="Z5:Z24" si="2">W5+Y5</f>
        <v>0</v>
      </c>
      <c r="AA5" s="77">
        <f>IF(T5="OUI",('BPU Fixe'!$D$26),0)</f>
        <v>0</v>
      </c>
      <c r="AB5" s="77">
        <f t="shared" ref="AB5:AB24" si="3">V5*AA5</f>
        <v>0</v>
      </c>
      <c r="AC5" s="107"/>
      <c r="AD5" s="107"/>
      <c r="AE5" s="107"/>
      <c r="AF5" s="107"/>
      <c r="AG5" s="107"/>
      <c r="AH5" s="77">
        <f t="shared" si="0"/>
        <v>0</v>
      </c>
      <c r="AI5" s="77">
        <f t="shared" ref="AI5:AI24" si="4">(Y5+AB5+AC5+AF5+AG5)*$AI$3</f>
        <v>0</v>
      </c>
      <c r="AJ5" s="77">
        <f t="shared" ref="AJ5:AJ24" si="5">+Z5+AB5+AC5+AD5+AE5+AF5+AG5+AH5+AI5</f>
        <v>0</v>
      </c>
      <c r="AK5" s="77" t="s">
        <v>234</v>
      </c>
      <c r="AL5" s="77"/>
      <c r="AM5" s="77"/>
      <c r="AN5" s="77"/>
      <c r="AO5" s="77"/>
    </row>
    <row r="6" spans="1:41" ht="54" customHeight="1" x14ac:dyDescent="0.3">
      <c r="A6" s="73" t="s">
        <v>55</v>
      </c>
      <c r="B6" s="74">
        <v>184401289</v>
      </c>
      <c r="C6" s="74" t="s">
        <v>56</v>
      </c>
      <c r="D6" s="74" t="s">
        <v>57</v>
      </c>
      <c r="E6" s="74" t="s">
        <v>58</v>
      </c>
      <c r="F6" s="74" t="s">
        <v>59</v>
      </c>
      <c r="G6" s="74"/>
      <c r="H6" s="74"/>
      <c r="I6" s="74"/>
      <c r="J6" s="74" t="s">
        <v>60</v>
      </c>
      <c r="K6" s="74" t="s">
        <v>70</v>
      </c>
      <c r="L6" s="74" t="s">
        <v>71</v>
      </c>
      <c r="M6" s="75">
        <v>18850049000035</v>
      </c>
      <c r="N6" s="75"/>
      <c r="O6" s="76">
        <v>46022</v>
      </c>
      <c r="P6" s="74" t="b">
        <v>0</v>
      </c>
      <c r="Q6" s="75" t="s">
        <v>72</v>
      </c>
      <c r="R6" s="74" t="s">
        <v>64</v>
      </c>
      <c r="S6" s="74" t="s">
        <v>73</v>
      </c>
      <c r="T6" s="103"/>
      <c r="U6" s="99">
        <v>262.214</v>
      </c>
      <c r="V6" s="102"/>
      <c r="W6" s="77">
        <f>IF(R6="T1",'BPU Fixe'!$H$16,IF(R6="T2",'BPU Fixe'!$H$18,IF(R6="T3",'BPU Fixe'!$H$20,IF(R6="T4",'BPU Fixe'!$H$22,0))))</f>
        <v>0</v>
      </c>
      <c r="X6" s="77">
        <f>IF(R6="T1",'BPU Fixe'!$F$16,IF(R6="T2",'BPU Fixe'!$F$18,IF(R6="T3",'BPU Fixe'!$H$20,IF(R6="T4",'BPU Fixe'!$F$22,0))))</f>
        <v>0</v>
      </c>
      <c r="Y6" s="77">
        <f t="shared" si="1"/>
        <v>0</v>
      </c>
      <c r="Z6" s="77">
        <f t="shared" si="2"/>
        <v>0</v>
      </c>
      <c r="AA6" s="77">
        <f>IF(T6="OUI",('BPU Fixe'!$D$26),0)</f>
        <v>0</v>
      </c>
      <c r="AB6" s="77">
        <f t="shared" si="3"/>
        <v>0</v>
      </c>
      <c r="AC6" s="107"/>
      <c r="AD6" s="107"/>
      <c r="AE6" s="107"/>
      <c r="AF6" s="107"/>
      <c r="AG6" s="107"/>
      <c r="AH6" s="77">
        <f t="shared" si="0"/>
        <v>0</v>
      </c>
      <c r="AI6" s="77">
        <f t="shared" si="4"/>
        <v>0</v>
      </c>
      <c r="AJ6" s="77">
        <f t="shared" si="5"/>
        <v>0</v>
      </c>
      <c r="AK6" s="77" t="s">
        <v>234</v>
      </c>
      <c r="AL6" s="77"/>
      <c r="AM6" s="77"/>
      <c r="AN6" s="77"/>
      <c r="AO6" s="77"/>
    </row>
    <row r="7" spans="1:41" ht="54" customHeight="1" x14ac:dyDescent="0.3">
      <c r="A7" s="73" t="s">
        <v>55</v>
      </c>
      <c r="B7" s="74">
        <v>184401289</v>
      </c>
      <c r="C7" s="74" t="s">
        <v>56</v>
      </c>
      <c r="D7" s="74" t="s">
        <v>57</v>
      </c>
      <c r="E7" s="74" t="s">
        <v>58</v>
      </c>
      <c r="F7" s="74" t="s">
        <v>59</v>
      </c>
      <c r="G7" s="74"/>
      <c r="H7" s="74"/>
      <c r="I7" s="74"/>
      <c r="J7" s="74" t="s">
        <v>74</v>
      </c>
      <c r="K7" s="74" t="s">
        <v>75</v>
      </c>
      <c r="L7" s="74" t="s">
        <v>76</v>
      </c>
      <c r="M7" s="75">
        <v>13000810500145</v>
      </c>
      <c r="N7" s="75"/>
      <c r="O7" s="76">
        <v>46022</v>
      </c>
      <c r="P7" s="74" t="b">
        <v>0</v>
      </c>
      <c r="Q7" s="75" t="s">
        <v>77</v>
      </c>
      <c r="R7" s="74" t="s">
        <v>64</v>
      </c>
      <c r="S7" s="74" t="s">
        <v>78</v>
      </c>
      <c r="T7" s="103"/>
      <c r="U7" s="99">
        <v>796.02300000000002</v>
      </c>
      <c r="V7" s="102"/>
      <c r="W7" s="77">
        <f>IF(R7="T1",'BPU Fixe'!$H$16,IF(R7="T2",'BPU Fixe'!$H$18,IF(R7="T3",'BPU Fixe'!$H$20,IF(R7="T4",'BPU Fixe'!$H$22,0))))</f>
        <v>0</v>
      </c>
      <c r="X7" s="77">
        <f>IF(R7="T1",'BPU Fixe'!$F$16,IF(R7="T2",'BPU Fixe'!$F$18,IF(R7="T3",'BPU Fixe'!$H$20,IF(R7="T4",'BPU Fixe'!$F$22,0))))</f>
        <v>0</v>
      </c>
      <c r="Y7" s="77">
        <f t="shared" si="1"/>
        <v>0</v>
      </c>
      <c r="Z7" s="77">
        <f t="shared" si="2"/>
        <v>0</v>
      </c>
      <c r="AA7" s="77">
        <f>IF(T7="OUI",('BPU Fixe'!$D$26),0)</f>
        <v>0</v>
      </c>
      <c r="AB7" s="77">
        <f t="shared" si="3"/>
        <v>0</v>
      </c>
      <c r="AC7" s="107"/>
      <c r="AD7" s="107"/>
      <c r="AE7" s="107"/>
      <c r="AF7" s="107"/>
      <c r="AG7" s="107"/>
      <c r="AH7" s="77">
        <f t="shared" si="0"/>
        <v>0</v>
      </c>
      <c r="AI7" s="77">
        <f t="shared" si="4"/>
        <v>0</v>
      </c>
      <c r="AJ7" s="77">
        <f t="shared" si="5"/>
        <v>0</v>
      </c>
      <c r="AK7" s="77"/>
      <c r="AL7" s="77"/>
      <c r="AM7" s="77"/>
      <c r="AN7" s="77" t="s">
        <v>211</v>
      </c>
      <c r="AO7" s="77"/>
    </row>
    <row r="8" spans="1:41" ht="54" customHeight="1" x14ac:dyDescent="0.3">
      <c r="A8" s="73" t="s">
        <v>55</v>
      </c>
      <c r="B8" s="74">
        <v>184401289</v>
      </c>
      <c r="C8" s="74" t="s">
        <v>56</v>
      </c>
      <c r="D8" s="74" t="s">
        <v>57</v>
      </c>
      <c r="E8" s="74" t="s">
        <v>58</v>
      </c>
      <c r="F8" s="74" t="s">
        <v>59</v>
      </c>
      <c r="G8" s="74"/>
      <c r="H8" s="74"/>
      <c r="I8" s="74"/>
      <c r="J8" s="74" t="s">
        <v>74</v>
      </c>
      <c r="K8" s="74" t="s">
        <v>79</v>
      </c>
      <c r="L8" s="74" t="s">
        <v>80</v>
      </c>
      <c r="M8" s="75">
        <v>13000810500046</v>
      </c>
      <c r="N8" s="75"/>
      <c r="O8" s="76">
        <v>46022</v>
      </c>
      <c r="P8" s="74" t="b">
        <v>0</v>
      </c>
      <c r="Q8" s="75">
        <v>14201736610044</v>
      </c>
      <c r="R8" s="74" t="s">
        <v>81</v>
      </c>
      <c r="S8" s="74" t="s">
        <v>82</v>
      </c>
      <c r="T8" s="103"/>
      <c r="U8" s="99">
        <v>140.321</v>
      </c>
      <c r="V8" s="102"/>
      <c r="W8" s="77">
        <f>IF(R8="T1",'BPU Fixe'!$H$16,IF(R8="T2",'BPU Fixe'!$H$18,IF(R8="T3",'BPU Fixe'!$H$20,IF(R8="T4",'BPU Fixe'!$H$22,0))))</f>
        <v>0</v>
      </c>
      <c r="X8" s="77">
        <f>IF(R8="T1",'BPU Fixe'!$F$16,IF(R8="T2",'BPU Fixe'!$F$18,IF(R8="T3",'BPU Fixe'!$H$20,IF(R8="T4",'BPU Fixe'!$F$22,0))))</f>
        <v>0</v>
      </c>
      <c r="Y8" s="77">
        <f t="shared" si="1"/>
        <v>0</v>
      </c>
      <c r="Z8" s="77">
        <f t="shared" si="2"/>
        <v>0</v>
      </c>
      <c r="AA8" s="77">
        <f>IF(T8="OUI",('BPU Fixe'!$D$26),0)</f>
        <v>0</v>
      </c>
      <c r="AB8" s="77">
        <f t="shared" si="3"/>
        <v>0</v>
      </c>
      <c r="AC8" s="107"/>
      <c r="AD8" s="107"/>
      <c r="AE8" s="107"/>
      <c r="AF8" s="107"/>
      <c r="AG8" s="107"/>
      <c r="AH8" s="77">
        <f t="shared" si="0"/>
        <v>0</v>
      </c>
      <c r="AI8" s="77">
        <f t="shared" si="4"/>
        <v>0</v>
      </c>
      <c r="AJ8" s="77">
        <f t="shared" si="5"/>
        <v>0</v>
      </c>
      <c r="AK8" s="77"/>
      <c r="AL8" s="77"/>
      <c r="AM8" s="77"/>
      <c r="AN8" s="77" t="s">
        <v>212</v>
      </c>
      <c r="AO8" s="77"/>
    </row>
    <row r="9" spans="1:41" ht="54" customHeight="1" x14ac:dyDescent="0.3">
      <c r="A9" s="73" t="s">
        <v>55</v>
      </c>
      <c r="B9" s="74">
        <v>184401289</v>
      </c>
      <c r="C9" s="74" t="s">
        <v>56</v>
      </c>
      <c r="D9" s="74" t="s">
        <v>57</v>
      </c>
      <c r="E9" s="74" t="s">
        <v>58</v>
      </c>
      <c r="F9" s="74" t="s">
        <v>59</v>
      </c>
      <c r="G9" s="74"/>
      <c r="H9" s="74"/>
      <c r="I9" s="74"/>
      <c r="J9" s="74" t="s">
        <v>74</v>
      </c>
      <c r="K9" s="74" t="s">
        <v>83</v>
      </c>
      <c r="L9" s="74" t="s">
        <v>84</v>
      </c>
      <c r="M9" s="75">
        <v>13000810500095</v>
      </c>
      <c r="N9" s="75"/>
      <c r="O9" s="76">
        <v>46022</v>
      </c>
      <c r="P9" s="74" t="b">
        <v>0</v>
      </c>
      <c r="Q9" s="75">
        <v>14284949329399</v>
      </c>
      <c r="R9" s="74" t="s">
        <v>81</v>
      </c>
      <c r="S9" s="74" t="s">
        <v>82</v>
      </c>
      <c r="T9" s="103"/>
      <c r="U9" s="99">
        <v>46.399000000000001</v>
      </c>
      <c r="V9" s="102"/>
      <c r="W9" s="77">
        <f>IF(R9="T1",'BPU Fixe'!$H$16,IF(R9="T2",'BPU Fixe'!$H$18,IF(R9="T3",'BPU Fixe'!$H$20,IF(R9="T4",'BPU Fixe'!$H$22,0))))</f>
        <v>0</v>
      </c>
      <c r="X9" s="77">
        <f>IF(R9="T1",'BPU Fixe'!$F$16,IF(R9="T2",'BPU Fixe'!$F$18,IF(R9="T3",'BPU Fixe'!$H$20,IF(R9="T4",'BPU Fixe'!$F$22,0))))</f>
        <v>0</v>
      </c>
      <c r="Y9" s="77">
        <f t="shared" si="1"/>
        <v>0</v>
      </c>
      <c r="Z9" s="77">
        <f t="shared" si="2"/>
        <v>0</v>
      </c>
      <c r="AA9" s="77">
        <f>IF(T9="OUI",('BPU Fixe'!$D$26),0)</f>
        <v>0</v>
      </c>
      <c r="AB9" s="77">
        <f t="shared" si="3"/>
        <v>0</v>
      </c>
      <c r="AC9" s="107"/>
      <c r="AD9" s="107"/>
      <c r="AE9" s="107"/>
      <c r="AF9" s="107"/>
      <c r="AG9" s="107"/>
      <c r="AH9" s="77">
        <f t="shared" si="0"/>
        <v>0</v>
      </c>
      <c r="AI9" s="77">
        <f t="shared" si="4"/>
        <v>0</v>
      </c>
      <c r="AJ9" s="77">
        <f t="shared" si="5"/>
        <v>0</v>
      </c>
      <c r="AK9" s="77"/>
      <c r="AL9" s="77"/>
      <c r="AM9" s="77"/>
      <c r="AN9" s="77"/>
      <c r="AO9" s="77"/>
    </row>
    <row r="10" spans="1:41" ht="54" customHeight="1" x14ac:dyDescent="0.3">
      <c r="A10" s="73" t="s">
        <v>55</v>
      </c>
      <c r="B10" s="74">
        <v>184401289</v>
      </c>
      <c r="C10" s="74" t="s">
        <v>56</v>
      </c>
      <c r="D10" s="74" t="s">
        <v>57</v>
      </c>
      <c r="E10" s="74" t="s">
        <v>58</v>
      </c>
      <c r="F10" s="74" t="s">
        <v>59</v>
      </c>
      <c r="G10" s="74" t="s">
        <v>85</v>
      </c>
      <c r="H10" s="82" t="s">
        <v>86</v>
      </c>
      <c r="I10" s="74" t="s">
        <v>87</v>
      </c>
      <c r="J10" s="74" t="s">
        <v>88</v>
      </c>
      <c r="K10" s="74" t="s">
        <v>89</v>
      </c>
      <c r="L10" s="74" t="s">
        <v>90</v>
      </c>
      <c r="M10" s="75">
        <v>18530044900054</v>
      </c>
      <c r="N10" s="75"/>
      <c r="O10" s="76">
        <v>46022</v>
      </c>
      <c r="P10" s="74" t="b">
        <v>0</v>
      </c>
      <c r="Q10" s="75" t="s">
        <v>91</v>
      </c>
      <c r="R10" s="74" t="s">
        <v>81</v>
      </c>
      <c r="S10" s="74" t="s">
        <v>65</v>
      </c>
      <c r="T10" s="103"/>
      <c r="U10" s="99">
        <v>245.40899999999999</v>
      </c>
      <c r="V10" s="102"/>
      <c r="W10" s="77">
        <f>IF(R10="T1",'BPU Fixe'!$H$16,IF(R10="T2",'BPU Fixe'!$H$18,IF(R10="T3",'BPU Fixe'!$H$20,IF(R10="T4",'BPU Fixe'!$H$22,0))))</f>
        <v>0</v>
      </c>
      <c r="X10" s="77">
        <f>IF(R10="T1",'BPU Fixe'!$F$16,IF(R10="T2",'BPU Fixe'!$F$18,IF(R10="T3",'BPU Fixe'!$H$20,IF(R10="T4",'BPU Fixe'!$F$22,0))))</f>
        <v>0</v>
      </c>
      <c r="Y10" s="77">
        <f t="shared" si="1"/>
        <v>0</v>
      </c>
      <c r="Z10" s="77">
        <f t="shared" si="2"/>
        <v>0</v>
      </c>
      <c r="AA10" s="77">
        <f>IF(T10="OUI",('BPU Fixe'!$D$26),0)</f>
        <v>0</v>
      </c>
      <c r="AB10" s="77">
        <f t="shared" si="3"/>
        <v>0</v>
      </c>
      <c r="AC10" s="107"/>
      <c r="AD10" s="107"/>
      <c r="AE10" s="107"/>
      <c r="AF10" s="107"/>
      <c r="AG10" s="107"/>
      <c r="AH10" s="77">
        <f t="shared" si="0"/>
        <v>0</v>
      </c>
      <c r="AI10" s="77">
        <f t="shared" si="4"/>
        <v>0</v>
      </c>
      <c r="AJ10" s="77">
        <f t="shared" si="5"/>
        <v>0</v>
      </c>
      <c r="AK10" s="77"/>
      <c r="AL10" s="77"/>
      <c r="AM10" s="77" t="s">
        <v>213</v>
      </c>
      <c r="AN10" s="77"/>
      <c r="AO10" s="77"/>
    </row>
    <row r="11" spans="1:41" ht="54" customHeight="1" x14ac:dyDescent="0.3">
      <c r="A11" s="73" t="s">
        <v>55</v>
      </c>
      <c r="B11" s="74">
        <v>184401289</v>
      </c>
      <c r="C11" s="74" t="s">
        <v>56</v>
      </c>
      <c r="D11" s="74" t="s">
        <v>57</v>
      </c>
      <c r="E11" s="74" t="s">
        <v>58</v>
      </c>
      <c r="F11" s="74" t="s">
        <v>59</v>
      </c>
      <c r="G11" s="74"/>
      <c r="H11" s="74"/>
      <c r="I11" s="74"/>
      <c r="J11" s="74" t="s">
        <v>92</v>
      </c>
      <c r="K11" s="74" t="s">
        <v>93</v>
      </c>
      <c r="L11" s="74" t="s">
        <v>94</v>
      </c>
      <c r="M11" s="75">
        <v>49090857100014</v>
      </c>
      <c r="N11" s="75"/>
      <c r="O11" s="76">
        <v>46022</v>
      </c>
      <c r="P11" s="74" t="b">
        <v>0</v>
      </c>
      <c r="Q11" s="75" t="s">
        <v>95</v>
      </c>
      <c r="R11" s="74" t="s">
        <v>64</v>
      </c>
      <c r="S11" s="74" t="s">
        <v>65</v>
      </c>
      <c r="T11" s="103"/>
      <c r="U11" s="100">
        <v>562.21100000000001</v>
      </c>
      <c r="V11" s="102"/>
      <c r="W11" s="77">
        <f>IF(R11="T1",'BPU Fixe'!$H$16,IF(R11="T2",'BPU Fixe'!$H$18,IF(R11="T3",'BPU Fixe'!$H$20,IF(R11="T4",'BPU Fixe'!$H$22,0))))</f>
        <v>0</v>
      </c>
      <c r="X11" s="77">
        <f>IF(R11="T1",'BPU Fixe'!$F$16,IF(R11="T2",'BPU Fixe'!$F$18,IF(R11="T3",'BPU Fixe'!$H$20,IF(R11="T4",'BPU Fixe'!$F$22,0))))</f>
        <v>0</v>
      </c>
      <c r="Y11" s="77">
        <f t="shared" si="1"/>
        <v>0</v>
      </c>
      <c r="Z11" s="77">
        <f t="shared" si="2"/>
        <v>0</v>
      </c>
      <c r="AA11" s="77">
        <f>IF(T11="OUI",('BPU Fixe'!$D$26),0)</f>
        <v>0</v>
      </c>
      <c r="AB11" s="77">
        <f t="shared" si="3"/>
        <v>0</v>
      </c>
      <c r="AC11" s="107"/>
      <c r="AD11" s="107"/>
      <c r="AE11" s="107"/>
      <c r="AF11" s="107"/>
      <c r="AG11" s="107"/>
      <c r="AH11" s="77">
        <f t="shared" si="0"/>
        <v>0</v>
      </c>
      <c r="AI11" s="77">
        <f t="shared" si="4"/>
        <v>0</v>
      </c>
      <c r="AJ11" s="77">
        <f t="shared" si="5"/>
        <v>0</v>
      </c>
      <c r="AK11" s="77"/>
      <c r="AL11" s="77"/>
      <c r="AM11" s="77" t="s">
        <v>214</v>
      </c>
      <c r="AN11" s="77"/>
      <c r="AO11" s="77"/>
    </row>
    <row r="12" spans="1:41" ht="54" customHeight="1" x14ac:dyDescent="0.3">
      <c r="A12" s="73" t="s">
        <v>55</v>
      </c>
      <c r="B12" s="74">
        <v>184401289</v>
      </c>
      <c r="C12" s="74" t="s">
        <v>56</v>
      </c>
      <c r="D12" s="74" t="s">
        <v>57</v>
      </c>
      <c r="E12" s="74" t="s">
        <v>58</v>
      </c>
      <c r="F12" s="74" t="s">
        <v>59</v>
      </c>
      <c r="G12" s="74"/>
      <c r="H12" s="74"/>
      <c r="I12" s="74"/>
      <c r="J12" s="74" t="s">
        <v>96</v>
      </c>
      <c r="K12" s="74" t="s">
        <v>96</v>
      </c>
      <c r="L12" s="74" t="s">
        <v>97</v>
      </c>
      <c r="M12" s="75">
        <v>42417546100021</v>
      </c>
      <c r="N12" s="75"/>
      <c r="O12" s="76">
        <v>46022</v>
      </c>
      <c r="P12" s="74" t="b">
        <v>0</v>
      </c>
      <c r="Q12" s="75" t="s">
        <v>98</v>
      </c>
      <c r="R12" s="74" t="s">
        <v>64</v>
      </c>
      <c r="S12" s="74" t="s">
        <v>65</v>
      </c>
      <c r="T12" s="103"/>
      <c r="U12" s="100">
        <v>647.36880000000008</v>
      </c>
      <c r="V12" s="102"/>
      <c r="W12" s="77">
        <f>IF(R12="T1",'BPU Fixe'!$H$16,IF(R12="T2",'BPU Fixe'!$H$18,IF(R12="T3",'BPU Fixe'!$H$20,IF(R12="T4",'BPU Fixe'!$H$22,0))))</f>
        <v>0</v>
      </c>
      <c r="X12" s="77">
        <f>IF(R12="T1",'BPU Fixe'!$F$16,IF(R12="T2",'BPU Fixe'!$F$18,IF(R12="T3",'BPU Fixe'!$H$20,IF(R12="T4",'BPU Fixe'!$F$22,0))))</f>
        <v>0</v>
      </c>
      <c r="Y12" s="77">
        <f t="shared" si="1"/>
        <v>0</v>
      </c>
      <c r="Z12" s="77">
        <f t="shared" si="2"/>
        <v>0</v>
      </c>
      <c r="AA12" s="77">
        <f>IF(T12="OUI",('BPU Fixe'!$D$26),0)</f>
        <v>0</v>
      </c>
      <c r="AB12" s="77">
        <f t="shared" si="3"/>
        <v>0</v>
      </c>
      <c r="AC12" s="107"/>
      <c r="AD12" s="107"/>
      <c r="AE12" s="107"/>
      <c r="AF12" s="107"/>
      <c r="AG12" s="107"/>
      <c r="AH12" s="77">
        <f t="shared" si="0"/>
        <v>0</v>
      </c>
      <c r="AI12" s="77">
        <f t="shared" si="4"/>
        <v>0</v>
      </c>
      <c r="AJ12" s="77">
        <f t="shared" si="5"/>
        <v>0</v>
      </c>
      <c r="AK12" s="77"/>
      <c r="AL12" s="77"/>
      <c r="AM12" s="77"/>
      <c r="AN12" s="77" t="s">
        <v>99</v>
      </c>
      <c r="AO12" s="77"/>
    </row>
    <row r="13" spans="1:41" ht="54" customHeight="1" x14ac:dyDescent="0.3">
      <c r="A13" s="73" t="s">
        <v>55</v>
      </c>
      <c r="B13" s="74">
        <v>184401289</v>
      </c>
      <c r="C13" s="74" t="s">
        <v>56</v>
      </c>
      <c r="D13" s="74" t="s">
        <v>57</v>
      </c>
      <c r="E13" s="74" t="s">
        <v>58</v>
      </c>
      <c r="F13" s="74" t="s">
        <v>59</v>
      </c>
      <c r="G13" s="74"/>
      <c r="H13" s="74"/>
      <c r="I13" s="74"/>
      <c r="J13" s="74" t="s">
        <v>100</v>
      </c>
      <c r="K13" s="74" t="s">
        <v>100</v>
      </c>
      <c r="L13" s="74" t="s">
        <v>101</v>
      </c>
      <c r="M13" s="75">
        <v>35268493000014</v>
      </c>
      <c r="N13" s="75"/>
      <c r="O13" s="76">
        <v>46022</v>
      </c>
      <c r="P13" s="74" t="b">
        <v>0</v>
      </c>
      <c r="Q13" s="75" t="s">
        <v>102</v>
      </c>
      <c r="R13" s="74" t="s">
        <v>64</v>
      </c>
      <c r="S13" s="74" t="s">
        <v>78</v>
      </c>
      <c r="T13" s="103"/>
      <c r="U13" s="99">
        <v>1099.277</v>
      </c>
      <c r="V13" s="102"/>
      <c r="W13" s="77">
        <f>IF(R13="T1",'BPU Fixe'!$H$16,IF(R13="T2",'BPU Fixe'!$H$18,IF(R13="T3",'BPU Fixe'!$H$20,IF(R13="T4",'BPU Fixe'!$H$22,0))))</f>
        <v>0</v>
      </c>
      <c r="X13" s="77">
        <f>IF(R13="T1",'BPU Fixe'!$F$16,IF(R13="T2",'BPU Fixe'!$F$18,IF(R13="T3",'BPU Fixe'!$H$20,IF(R13="T4",'BPU Fixe'!$F$22,0))))</f>
        <v>0</v>
      </c>
      <c r="Y13" s="77">
        <f t="shared" si="1"/>
        <v>0</v>
      </c>
      <c r="Z13" s="77">
        <f t="shared" si="2"/>
        <v>0</v>
      </c>
      <c r="AA13" s="77">
        <f>IF(T13="OUI",('BPU Fixe'!$D$26),0)</f>
        <v>0</v>
      </c>
      <c r="AB13" s="77">
        <f t="shared" si="3"/>
        <v>0</v>
      </c>
      <c r="AC13" s="107"/>
      <c r="AD13" s="107"/>
      <c r="AE13" s="107"/>
      <c r="AF13" s="107"/>
      <c r="AG13" s="107"/>
      <c r="AH13" s="77">
        <f t="shared" si="0"/>
        <v>0</v>
      </c>
      <c r="AI13" s="77">
        <f t="shared" si="4"/>
        <v>0</v>
      </c>
      <c r="AJ13" s="77">
        <f t="shared" si="5"/>
        <v>0</v>
      </c>
      <c r="AK13" s="77"/>
      <c r="AL13" s="77"/>
      <c r="AM13" s="77"/>
      <c r="AN13" s="77" t="s">
        <v>99</v>
      </c>
      <c r="AO13" s="77" t="s">
        <v>216</v>
      </c>
    </row>
    <row r="14" spans="1:41" ht="54" customHeight="1" x14ac:dyDescent="0.3">
      <c r="A14" s="73" t="s">
        <v>55</v>
      </c>
      <c r="B14" s="74">
        <v>184401289</v>
      </c>
      <c r="C14" s="74" t="s">
        <v>56</v>
      </c>
      <c r="D14" s="74" t="s">
        <v>57</v>
      </c>
      <c r="E14" s="74" t="s">
        <v>58</v>
      </c>
      <c r="F14" s="74" t="s">
        <v>59</v>
      </c>
      <c r="G14" s="74"/>
      <c r="H14" s="74"/>
      <c r="I14" s="74"/>
      <c r="J14" s="74" t="s">
        <v>103</v>
      </c>
      <c r="K14" s="74" t="s">
        <v>104</v>
      </c>
      <c r="L14" s="74" t="s">
        <v>105</v>
      </c>
      <c r="M14" s="75">
        <v>18720092800120</v>
      </c>
      <c r="N14" s="75"/>
      <c r="O14" s="76">
        <v>46022</v>
      </c>
      <c r="P14" s="74" t="b">
        <v>0</v>
      </c>
      <c r="Q14" s="75" t="s">
        <v>106</v>
      </c>
      <c r="R14" s="74" t="s">
        <v>64</v>
      </c>
      <c r="S14" s="74" t="s">
        <v>78</v>
      </c>
      <c r="T14" s="103"/>
      <c r="U14" s="99">
        <v>269.90699999999998</v>
      </c>
      <c r="V14" s="102"/>
      <c r="W14" s="77">
        <f>IF(R14="T1",'BPU Fixe'!$H$16,IF(R14="T2",'BPU Fixe'!$H$18,IF(R14="T3",'BPU Fixe'!$H$20,IF(R14="T4",'BPU Fixe'!$H$22,0))))</f>
        <v>0</v>
      </c>
      <c r="X14" s="77">
        <f>IF(R14="T1",'BPU Fixe'!$F$16,IF(R14="T2",'BPU Fixe'!$F$18,IF(R14="T3",'BPU Fixe'!$H$20,IF(R14="T4",'BPU Fixe'!$F$22,0))))</f>
        <v>0</v>
      </c>
      <c r="Y14" s="77">
        <f t="shared" si="1"/>
        <v>0</v>
      </c>
      <c r="Z14" s="77">
        <f t="shared" si="2"/>
        <v>0</v>
      </c>
      <c r="AA14" s="77">
        <f>IF(T14="OUI",('BPU Fixe'!$D$26),0)</f>
        <v>0</v>
      </c>
      <c r="AB14" s="77">
        <f t="shared" si="3"/>
        <v>0</v>
      </c>
      <c r="AC14" s="107"/>
      <c r="AD14" s="107"/>
      <c r="AE14" s="107"/>
      <c r="AF14" s="107"/>
      <c r="AG14" s="107"/>
      <c r="AH14" s="77">
        <f t="shared" si="0"/>
        <v>0</v>
      </c>
      <c r="AI14" s="77">
        <f t="shared" si="4"/>
        <v>0</v>
      </c>
      <c r="AJ14" s="77">
        <f t="shared" si="5"/>
        <v>0</v>
      </c>
      <c r="AK14" s="77"/>
      <c r="AL14" s="77"/>
      <c r="AM14" s="76">
        <v>46204</v>
      </c>
      <c r="AN14" s="77"/>
      <c r="AO14" s="77"/>
    </row>
    <row r="15" spans="1:41" ht="54" customHeight="1" x14ac:dyDescent="0.3">
      <c r="A15" s="73" t="s">
        <v>55</v>
      </c>
      <c r="B15" s="74">
        <v>184401289</v>
      </c>
      <c r="C15" s="74" t="s">
        <v>56</v>
      </c>
      <c r="D15" s="74" t="s">
        <v>57</v>
      </c>
      <c r="E15" s="74" t="s">
        <v>58</v>
      </c>
      <c r="F15" s="74" t="s">
        <v>59</v>
      </c>
      <c r="G15" s="74"/>
      <c r="H15" s="74"/>
      <c r="I15" s="74"/>
      <c r="J15" s="74" t="s">
        <v>103</v>
      </c>
      <c r="K15" s="74" t="s">
        <v>107</v>
      </c>
      <c r="L15" s="74" t="s">
        <v>108</v>
      </c>
      <c r="M15" s="75">
        <v>18720092800013</v>
      </c>
      <c r="N15" s="75"/>
      <c r="O15" s="76">
        <v>46022</v>
      </c>
      <c r="P15" s="74" t="b">
        <v>0</v>
      </c>
      <c r="Q15" s="75" t="s">
        <v>109</v>
      </c>
      <c r="R15" s="74" t="s">
        <v>64</v>
      </c>
      <c r="S15" s="74" t="s">
        <v>78</v>
      </c>
      <c r="T15" s="103"/>
      <c r="U15" s="99">
        <v>399.62400000000002</v>
      </c>
      <c r="V15" s="102"/>
      <c r="W15" s="77">
        <f>IF(R15="T1",'BPU Fixe'!$H$16,IF(R15="T2",'BPU Fixe'!$H$18,IF(R15="T3",'BPU Fixe'!$H$20,IF(R15="T4",'BPU Fixe'!$H$22,0))))</f>
        <v>0</v>
      </c>
      <c r="X15" s="77">
        <f>IF(R15="T1",'BPU Fixe'!$F$16,IF(R15="T2",'BPU Fixe'!$F$18,IF(R15="T3",'BPU Fixe'!$H$20,IF(R15="T4",'BPU Fixe'!$F$22,0))))</f>
        <v>0</v>
      </c>
      <c r="Y15" s="77">
        <f t="shared" si="1"/>
        <v>0</v>
      </c>
      <c r="Z15" s="77">
        <f t="shared" si="2"/>
        <v>0</v>
      </c>
      <c r="AA15" s="77">
        <f>IF(T15="OUI",('BPU Fixe'!$D$26),0)</f>
        <v>0</v>
      </c>
      <c r="AB15" s="77">
        <f t="shared" si="3"/>
        <v>0</v>
      </c>
      <c r="AC15" s="107"/>
      <c r="AD15" s="107"/>
      <c r="AE15" s="107"/>
      <c r="AF15" s="107"/>
      <c r="AG15" s="107"/>
      <c r="AH15" s="77">
        <f t="shared" si="0"/>
        <v>0</v>
      </c>
      <c r="AI15" s="77">
        <f t="shared" si="4"/>
        <v>0</v>
      </c>
      <c r="AJ15" s="77">
        <f t="shared" si="5"/>
        <v>0</v>
      </c>
      <c r="AK15" s="77"/>
      <c r="AL15" s="77"/>
      <c r="AM15" s="77" t="s">
        <v>214</v>
      </c>
      <c r="AN15" s="77"/>
      <c r="AO15" s="77"/>
    </row>
    <row r="16" spans="1:41" ht="54" customHeight="1" x14ac:dyDescent="0.3">
      <c r="A16" s="73" t="s">
        <v>55</v>
      </c>
      <c r="B16" s="74">
        <v>184401289</v>
      </c>
      <c r="C16" s="74" t="s">
        <v>56</v>
      </c>
      <c r="D16" s="74" t="s">
        <v>57</v>
      </c>
      <c r="E16" s="74" t="s">
        <v>58</v>
      </c>
      <c r="F16" s="74" t="s">
        <v>59</v>
      </c>
      <c r="G16" s="74"/>
      <c r="H16" s="74"/>
      <c r="I16" s="74"/>
      <c r="J16" s="74" t="s">
        <v>103</v>
      </c>
      <c r="K16" s="74" t="s">
        <v>110</v>
      </c>
      <c r="L16" s="74" t="s">
        <v>111</v>
      </c>
      <c r="M16" s="75">
        <v>18720092800146</v>
      </c>
      <c r="N16" s="75"/>
      <c r="O16" s="76">
        <v>46022</v>
      </c>
      <c r="P16" s="74" t="b">
        <v>0</v>
      </c>
      <c r="Q16" s="75" t="s">
        <v>112</v>
      </c>
      <c r="R16" s="74" t="s">
        <v>64</v>
      </c>
      <c r="S16" s="74" t="s">
        <v>113</v>
      </c>
      <c r="T16" s="103"/>
      <c r="U16" s="99">
        <v>265.93400000000003</v>
      </c>
      <c r="V16" s="102"/>
      <c r="W16" s="77">
        <f>IF(R16="T1",'BPU Fixe'!$H$16,IF(R16="T2",'BPU Fixe'!$H$18,IF(R16="T3",'BPU Fixe'!$H$20,IF(R16="T4",'BPU Fixe'!$H$22,0))))</f>
        <v>0</v>
      </c>
      <c r="X16" s="77">
        <f>IF(R16="T1",'BPU Fixe'!$F$16,IF(R16="T2",'BPU Fixe'!$F$18,IF(R16="T3",'BPU Fixe'!$H$20,IF(R16="T4",'BPU Fixe'!$F$22,0))))</f>
        <v>0</v>
      </c>
      <c r="Y16" s="77">
        <f t="shared" si="1"/>
        <v>0</v>
      </c>
      <c r="Z16" s="77">
        <f t="shared" si="2"/>
        <v>0</v>
      </c>
      <c r="AA16" s="77">
        <f>IF(T16="OUI",('BPU Fixe'!$D$26),0)</f>
        <v>0</v>
      </c>
      <c r="AB16" s="77">
        <f t="shared" si="3"/>
        <v>0</v>
      </c>
      <c r="AC16" s="107"/>
      <c r="AD16" s="107"/>
      <c r="AE16" s="107"/>
      <c r="AF16" s="107"/>
      <c r="AG16" s="107"/>
      <c r="AH16" s="77">
        <f t="shared" si="0"/>
        <v>0</v>
      </c>
      <c r="AI16" s="77">
        <f t="shared" si="4"/>
        <v>0</v>
      </c>
      <c r="AJ16" s="77">
        <f t="shared" si="5"/>
        <v>0</v>
      </c>
      <c r="AK16" s="77"/>
      <c r="AL16" s="77"/>
      <c r="AM16" s="77"/>
      <c r="AN16" s="77"/>
      <c r="AO16" s="77"/>
    </row>
    <row r="17" spans="1:41" ht="54" customHeight="1" x14ac:dyDescent="0.3">
      <c r="A17" s="73" t="s">
        <v>55</v>
      </c>
      <c r="B17" s="74">
        <v>184401289</v>
      </c>
      <c r="C17" s="74" t="s">
        <v>56</v>
      </c>
      <c r="D17" s="74" t="s">
        <v>57</v>
      </c>
      <c r="E17" s="74" t="s">
        <v>58</v>
      </c>
      <c r="F17" s="74" t="s">
        <v>59</v>
      </c>
      <c r="G17" s="74" t="s">
        <v>85</v>
      </c>
      <c r="H17" s="82" t="s">
        <v>86</v>
      </c>
      <c r="I17" s="74" t="s">
        <v>87</v>
      </c>
      <c r="J17" s="74" t="s">
        <v>114</v>
      </c>
      <c r="K17" s="74" t="s">
        <v>115</v>
      </c>
      <c r="L17" s="74" t="s">
        <v>116</v>
      </c>
      <c r="M17" s="75">
        <v>13000460900017</v>
      </c>
      <c r="N17" s="75"/>
      <c r="O17" s="76">
        <v>46022</v>
      </c>
      <c r="P17" s="74" t="b">
        <v>0</v>
      </c>
      <c r="Q17" s="75" t="s">
        <v>117</v>
      </c>
      <c r="R17" s="74" t="s">
        <v>64</v>
      </c>
      <c r="S17" s="74" t="s">
        <v>78</v>
      </c>
      <c r="T17" s="103"/>
      <c r="U17" s="99">
        <v>400.18099999999998</v>
      </c>
      <c r="V17" s="102"/>
      <c r="W17" s="77">
        <f>IF(R17="T1",'BPU Fixe'!$H$16,IF(R17="T2",'BPU Fixe'!$H$18,IF(R17="T3",'BPU Fixe'!$H$20,IF(R17="T4",'BPU Fixe'!$H$22,0))))</f>
        <v>0</v>
      </c>
      <c r="X17" s="77">
        <f>IF(R17="T1",'BPU Fixe'!$F$16,IF(R17="T2",'BPU Fixe'!$F$18,IF(R17="T3",'BPU Fixe'!$H$20,IF(R17="T4",'BPU Fixe'!$F$22,0))))</f>
        <v>0</v>
      </c>
      <c r="Y17" s="77">
        <f t="shared" si="1"/>
        <v>0</v>
      </c>
      <c r="Z17" s="77">
        <f t="shared" si="2"/>
        <v>0</v>
      </c>
      <c r="AA17" s="77">
        <f>IF(T17="OUI",('BPU Fixe'!$D$26),0)</f>
        <v>0</v>
      </c>
      <c r="AB17" s="77">
        <f t="shared" si="3"/>
        <v>0</v>
      </c>
      <c r="AC17" s="107"/>
      <c r="AD17" s="107"/>
      <c r="AE17" s="107"/>
      <c r="AF17" s="107"/>
      <c r="AG17" s="107"/>
      <c r="AH17" s="77">
        <f t="shared" si="0"/>
        <v>0</v>
      </c>
      <c r="AI17" s="77">
        <f t="shared" si="4"/>
        <v>0</v>
      </c>
      <c r="AJ17" s="77">
        <f t="shared" si="5"/>
        <v>0</v>
      </c>
      <c r="AK17" s="77"/>
      <c r="AL17" s="77"/>
      <c r="AM17" s="77"/>
      <c r="AN17" s="77"/>
      <c r="AO17" s="77"/>
    </row>
    <row r="18" spans="1:41" ht="54" customHeight="1" x14ac:dyDescent="0.3">
      <c r="A18" s="73" t="s">
        <v>55</v>
      </c>
      <c r="B18" s="74">
        <v>184401289</v>
      </c>
      <c r="C18" s="74" t="s">
        <v>56</v>
      </c>
      <c r="D18" s="74" t="s">
        <v>57</v>
      </c>
      <c r="E18" s="74" t="s">
        <v>58</v>
      </c>
      <c r="F18" s="74" t="s">
        <v>59</v>
      </c>
      <c r="G18" s="74" t="s">
        <v>85</v>
      </c>
      <c r="H18" s="82" t="s">
        <v>86</v>
      </c>
      <c r="I18" s="74" t="s">
        <v>87</v>
      </c>
      <c r="J18" s="74" t="s">
        <v>114</v>
      </c>
      <c r="K18" s="74" t="s">
        <v>118</v>
      </c>
      <c r="L18" s="74" t="s">
        <v>119</v>
      </c>
      <c r="M18" s="75">
        <v>13000460900066</v>
      </c>
      <c r="N18" s="75"/>
      <c r="O18" s="76">
        <v>46022</v>
      </c>
      <c r="P18" s="74" t="b">
        <v>0</v>
      </c>
      <c r="Q18" s="75" t="s">
        <v>120</v>
      </c>
      <c r="R18" s="74" t="s">
        <v>81</v>
      </c>
      <c r="S18" s="74" t="s">
        <v>78</v>
      </c>
      <c r="T18" s="103"/>
      <c r="U18" s="99">
        <v>60.232999999999997</v>
      </c>
      <c r="V18" s="102"/>
      <c r="W18" s="77">
        <f>IF(R18="T1",'BPU Fixe'!$H$16,IF(R18="T2",'BPU Fixe'!$H$18,IF(R18="T3",'BPU Fixe'!$H$20,IF(R18="T4",'BPU Fixe'!$H$22,0))))</f>
        <v>0</v>
      </c>
      <c r="X18" s="77">
        <f>IF(R18="T1",'BPU Fixe'!$F$16,IF(R18="T2",'BPU Fixe'!$F$18,IF(R18="T3",'BPU Fixe'!$H$20,IF(R18="T4",'BPU Fixe'!$F$22,0))))</f>
        <v>0</v>
      </c>
      <c r="Y18" s="77">
        <f t="shared" si="1"/>
        <v>0</v>
      </c>
      <c r="Z18" s="77">
        <f t="shared" si="2"/>
        <v>0</v>
      </c>
      <c r="AA18" s="77">
        <f>IF(T18="OUI",('BPU Fixe'!$D$26),0)</f>
        <v>0</v>
      </c>
      <c r="AB18" s="77">
        <f t="shared" si="3"/>
        <v>0</v>
      </c>
      <c r="AC18" s="107"/>
      <c r="AD18" s="107"/>
      <c r="AE18" s="107"/>
      <c r="AF18" s="107"/>
      <c r="AG18" s="107"/>
      <c r="AH18" s="77">
        <f t="shared" si="0"/>
        <v>0</v>
      </c>
      <c r="AI18" s="77">
        <f t="shared" si="4"/>
        <v>0</v>
      </c>
      <c r="AJ18" s="77">
        <f t="shared" si="5"/>
        <v>0</v>
      </c>
      <c r="AK18" s="77"/>
      <c r="AL18" s="77"/>
      <c r="AM18" s="77"/>
      <c r="AN18" s="77"/>
      <c r="AO18" s="77"/>
    </row>
    <row r="19" spans="1:41" ht="54" customHeight="1" x14ac:dyDescent="0.3">
      <c r="A19" s="73" t="s">
        <v>55</v>
      </c>
      <c r="B19" s="74">
        <v>184401289</v>
      </c>
      <c r="C19" s="74" t="s">
        <v>56</v>
      </c>
      <c r="D19" s="74" t="s">
        <v>57</v>
      </c>
      <c r="E19" s="74" t="s">
        <v>58</v>
      </c>
      <c r="F19" s="74" t="s">
        <v>59</v>
      </c>
      <c r="G19" s="74" t="s">
        <v>85</v>
      </c>
      <c r="H19" s="82" t="s">
        <v>86</v>
      </c>
      <c r="I19" s="74" t="s">
        <v>87</v>
      </c>
      <c r="J19" s="74" t="s">
        <v>114</v>
      </c>
      <c r="K19" s="74" t="s">
        <v>121</v>
      </c>
      <c r="L19" s="74" t="s">
        <v>122</v>
      </c>
      <c r="M19" s="75">
        <v>13000460900074</v>
      </c>
      <c r="N19" s="75"/>
      <c r="O19" s="76">
        <v>46022</v>
      </c>
      <c r="P19" s="74" t="b">
        <v>0</v>
      </c>
      <c r="Q19" s="75" t="s">
        <v>123</v>
      </c>
      <c r="R19" s="74" t="s">
        <v>64</v>
      </c>
      <c r="S19" s="74" t="s">
        <v>124</v>
      </c>
      <c r="T19" s="103"/>
      <c r="U19" s="99">
        <v>13.236000000000001</v>
      </c>
      <c r="V19" s="102"/>
      <c r="W19" s="77">
        <f>IF(R19="T1",'BPU Fixe'!$H$16,IF(R19="T2",'BPU Fixe'!$H$18,IF(R19="T3",'BPU Fixe'!$H$20,IF(R19="T4",'BPU Fixe'!$H$22,0))))</f>
        <v>0</v>
      </c>
      <c r="X19" s="77">
        <f>IF(R19="T1",'BPU Fixe'!$F$16,IF(R19="T2",'BPU Fixe'!$F$18,IF(R19="T3",'BPU Fixe'!$H$20,IF(R19="T4",'BPU Fixe'!$F$22,0))))</f>
        <v>0</v>
      </c>
      <c r="Y19" s="77">
        <f t="shared" si="1"/>
        <v>0</v>
      </c>
      <c r="Z19" s="77">
        <f t="shared" si="2"/>
        <v>0</v>
      </c>
      <c r="AA19" s="77">
        <f>IF(T19="OUI",('BPU Fixe'!$D$26),0)</f>
        <v>0</v>
      </c>
      <c r="AB19" s="77">
        <f t="shared" si="3"/>
        <v>0</v>
      </c>
      <c r="AC19" s="107"/>
      <c r="AD19" s="107"/>
      <c r="AE19" s="107"/>
      <c r="AF19" s="107"/>
      <c r="AG19" s="107"/>
      <c r="AH19" s="77">
        <f t="shared" si="0"/>
        <v>0</v>
      </c>
      <c r="AI19" s="77">
        <f t="shared" si="4"/>
        <v>0</v>
      </c>
      <c r="AJ19" s="77">
        <f t="shared" si="5"/>
        <v>0</v>
      </c>
      <c r="AK19" s="77"/>
      <c r="AL19" s="77"/>
      <c r="AM19" s="77" t="s">
        <v>214</v>
      </c>
      <c r="AN19" s="77"/>
      <c r="AO19" s="77"/>
    </row>
    <row r="20" spans="1:41" ht="54" customHeight="1" x14ac:dyDescent="0.3">
      <c r="A20" s="73" t="s">
        <v>55</v>
      </c>
      <c r="B20" s="74">
        <v>184401289</v>
      </c>
      <c r="C20" s="74" t="s">
        <v>56</v>
      </c>
      <c r="D20" s="74" t="s">
        <v>57</v>
      </c>
      <c r="E20" s="74" t="s">
        <v>58</v>
      </c>
      <c r="F20" s="74" t="s">
        <v>59</v>
      </c>
      <c r="G20" s="74" t="s">
        <v>85</v>
      </c>
      <c r="H20" s="82" t="s">
        <v>86</v>
      </c>
      <c r="I20" s="74" t="s">
        <v>87</v>
      </c>
      <c r="J20" s="74" t="s">
        <v>114</v>
      </c>
      <c r="K20" s="74" t="s">
        <v>125</v>
      </c>
      <c r="L20" s="74" t="s">
        <v>126</v>
      </c>
      <c r="M20" s="75">
        <v>13000460900058</v>
      </c>
      <c r="N20" s="75"/>
      <c r="O20" s="76">
        <v>46022</v>
      </c>
      <c r="P20" s="74" t="b">
        <v>0</v>
      </c>
      <c r="Q20" s="75" t="s">
        <v>127</v>
      </c>
      <c r="R20" s="74" t="s">
        <v>81</v>
      </c>
      <c r="S20" s="74" t="s">
        <v>82</v>
      </c>
      <c r="T20" s="103"/>
      <c r="U20" s="99">
        <v>9.7609999999999992</v>
      </c>
      <c r="V20" s="102"/>
      <c r="W20" s="77">
        <f>IF(R20="T1",'BPU Fixe'!$H$16,IF(R20="T2",'BPU Fixe'!$H$18,IF(R20="T3",'BPU Fixe'!$H$20,IF(R20="T4",'BPU Fixe'!$H$22,0))))</f>
        <v>0</v>
      </c>
      <c r="X20" s="77">
        <f>IF(R20="T1",'BPU Fixe'!$F$16,IF(R20="T2",'BPU Fixe'!$F$18,IF(R20="T3",'BPU Fixe'!$H$20,IF(R20="T4",'BPU Fixe'!$F$22,0))))</f>
        <v>0</v>
      </c>
      <c r="Y20" s="77">
        <f t="shared" si="1"/>
        <v>0</v>
      </c>
      <c r="Z20" s="77">
        <f t="shared" si="2"/>
        <v>0</v>
      </c>
      <c r="AA20" s="77">
        <f>IF(T20="OUI",('BPU Fixe'!$D$26),0)</f>
        <v>0</v>
      </c>
      <c r="AB20" s="77">
        <f t="shared" si="3"/>
        <v>0</v>
      </c>
      <c r="AC20" s="107"/>
      <c r="AD20" s="107"/>
      <c r="AE20" s="107"/>
      <c r="AF20" s="107"/>
      <c r="AG20" s="107"/>
      <c r="AH20" s="77">
        <f t="shared" si="0"/>
        <v>0</v>
      </c>
      <c r="AI20" s="77">
        <f t="shared" si="4"/>
        <v>0</v>
      </c>
      <c r="AJ20" s="77">
        <f t="shared" si="5"/>
        <v>0</v>
      </c>
      <c r="AK20" s="77"/>
      <c r="AL20" s="77"/>
      <c r="AM20" s="77" t="s">
        <v>214</v>
      </c>
      <c r="AN20" s="77"/>
      <c r="AO20" s="77"/>
    </row>
    <row r="21" spans="1:41" ht="54" customHeight="1" x14ac:dyDescent="0.3">
      <c r="A21" s="73" t="s">
        <v>55</v>
      </c>
      <c r="B21" s="74">
        <v>184401289</v>
      </c>
      <c r="C21" s="74" t="s">
        <v>56</v>
      </c>
      <c r="D21" s="74" t="s">
        <v>57</v>
      </c>
      <c r="E21" s="74" t="s">
        <v>58</v>
      </c>
      <c r="F21" s="74" t="s">
        <v>59</v>
      </c>
      <c r="G21" s="74" t="s">
        <v>85</v>
      </c>
      <c r="H21" s="82" t="s">
        <v>86</v>
      </c>
      <c r="I21" s="74" t="s">
        <v>87</v>
      </c>
      <c r="J21" s="74" t="s">
        <v>114</v>
      </c>
      <c r="K21" s="74" t="s">
        <v>128</v>
      </c>
      <c r="L21" s="74" t="s">
        <v>119</v>
      </c>
      <c r="M21" s="75">
        <v>13000460900124</v>
      </c>
      <c r="N21" s="75"/>
      <c r="O21" s="76">
        <v>46022</v>
      </c>
      <c r="P21" s="74" t="b">
        <v>0</v>
      </c>
      <c r="Q21" s="75" t="s">
        <v>129</v>
      </c>
      <c r="R21" s="74" t="s">
        <v>64</v>
      </c>
      <c r="S21" s="74" t="s">
        <v>78</v>
      </c>
      <c r="T21" s="103"/>
      <c r="U21" s="99">
        <v>871.41800000000001</v>
      </c>
      <c r="V21" s="102"/>
      <c r="W21" s="77">
        <f>IF(R21="T1",'BPU Fixe'!$H$16,IF(R21="T2",'BPU Fixe'!$H$18,IF(R21="T3",'BPU Fixe'!$H$20,IF(R21="T4",'BPU Fixe'!$H$22,0))))</f>
        <v>0</v>
      </c>
      <c r="X21" s="77">
        <f>IF(R21="T1",'BPU Fixe'!$F$16,IF(R21="T2",'BPU Fixe'!$F$18,IF(R21="T3",'BPU Fixe'!$H$20,IF(R21="T4",'BPU Fixe'!$F$22,0))))</f>
        <v>0</v>
      </c>
      <c r="Y21" s="77">
        <f t="shared" si="1"/>
        <v>0</v>
      </c>
      <c r="Z21" s="77">
        <f t="shared" si="2"/>
        <v>0</v>
      </c>
      <c r="AA21" s="77">
        <f>IF(T21="OUI",('BPU Fixe'!$D$26),0)</f>
        <v>0</v>
      </c>
      <c r="AB21" s="77">
        <f t="shared" si="3"/>
        <v>0</v>
      </c>
      <c r="AC21" s="107"/>
      <c r="AD21" s="107"/>
      <c r="AE21" s="107"/>
      <c r="AF21" s="107"/>
      <c r="AG21" s="107"/>
      <c r="AH21" s="77">
        <f t="shared" si="0"/>
        <v>0</v>
      </c>
      <c r="AI21" s="77">
        <f t="shared" si="4"/>
        <v>0</v>
      </c>
      <c r="AJ21" s="77">
        <f t="shared" si="5"/>
        <v>0</v>
      </c>
      <c r="AK21" s="77"/>
      <c r="AL21" s="77"/>
      <c r="AM21" s="77"/>
      <c r="AN21" s="77"/>
      <c r="AO21" s="77"/>
    </row>
    <row r="22" spans="1:41" ht="54" customHeight="1" x14ac:dyDescent="0.3">
      <c r="A22" s="73" t="s">
        <v>55</v>
      </c>
      <c r="B22" s="74">
        <v>184401289</v>
      </c>
      <c r="C22" s="74" t="s">
        <v>56</v>
      </c>
      <c r="D22" s="74" t="s">
        <v>57</v>
      </c>
      <c r="E22" s="74" t="s">
        <v>58</v>
      </c>
      <c r="F22" s="74" t="s">
        <v>59</v>
      </c>
      <c r="G22" s="74"/>
      <c r="H22" s="74"/>
      <c r="I22" s="74"/>
      <c r="J22" s="74" t="s">
        <v>74</v>
      </c>
      <c r="K22" s="74" t="s">
        <v>130</v>
      </c>
      <c r="L22" s="74" t="s">
        <v>56</v>
      </c>
      <c r="M22" s="75">
        <v>13000810500186</v>
      </c>
      <c r="N22" s="75"/>
      <c r="O22" s="76"/>
      <c r="P22" s="74" t="b">
        <v>0</v>
      </c>
      <c r="Q22" s="75" t="s">
        <v>131</v>
      </c>
      <c r="R22" s="74" t="s">
        <v>64</v>
      </c>
      <c r="S22" s="74" t="s">
        <v>78</v>
      </c>
      <c r="T22" s="103"/>
      <c r="U22" s="99">
        <v>1006.3680000000001</v>
      </c>
      <c r="V22" s="102"/>
      <c r="W22" s="77">
        <f>IF(R22="T1",'BPU Fixe'!$H$16,IF(R22="T2",'BPU Fixe'!$H$18,IF(R22="T3",'BPU Fixe'!$H$20,IF(R22="T4",'BPU Fixe'!$H$22,0))))</f>
        <v>0</v>
      </c>
      <c r="X22" s="77">
        <f>IF(R22="T1",'BPU Fixe'!$F$16,IF(R22="T2",'BPU Fixe'!$F$18,IF(R22="T3",'BPU Fixe'!$H$20,IF(R22="T4",'BPU Fixe'!$F$22,0))))</f>
        <v>0</v>
      </c>
      <c r="Y22" s="77">
        <f t="shared" si="1"/>
        <v>0</v>
      </c>
      <c r="Z22" s="77">
        <f t="shared" si="2"/>
        <v>0</v>
      </c>
      <c r="AA22" s="77">
        <f>IF(T22="OUI",('BPU Fixe'!$D$26),0)</f>
        <v>0</v>
      </c>
      <c r="AB22" s="77">
        <f t="shared" si="3"/>
        <v>0</v>
      </c>
      <c r="AC22" s="107"/>
      <c r="AD22" s="107"/>
      <c r="AE22" s="107"/>
      <c r="AF22" s="107"/>
      <c r="AG22" s="107"/>
      <c r="AH22" s="77">
        <f t="shared" si="0"/>
        <v>0</v>
      </c>
      <c r="AI22" s="77">
        <f t="shared" si="4"/>
        <v>0</v>
      </c>
      <c r="AJ22" s="77">
        <f t="shared" si="5"/>
        <v>0</v>
      </c>
      <c r="AK22" s="77"/>
      <c r="AL22" s="77"/>
      <c r="AM22" s="77"/>
      <c r="AN22" s="77"/>
      <c r="AO22" s="77"/>
    </row>
    <row r="23" spans="1:41" ht="54" customHeight="1" x14ac:dyDescent="0.3">
      <c r="A23" s="73" t="s">
        <v>55</v>
      </c>
      <c r="B23" s="74">
        <v>184401289</v>
      </c>
      <c r="C23" s="74" t="s">
        <v>56</v>
      </c>
      <c r="D23" s="74" t="s">
        <v>57</v>
      </c>
      <c r="E23" s="74" t="s">
        <v>58</v>
      </c>
      <c r="F23" s="74" t="s">
        <v>59</v>
      </c>
      <c r="G23" s="74"/>
      <c r="H23" s="74"/>
      <c r="I23" s="74"/>
      <c r="J23" s="74" t="s">
        <v>103</v>
      </c>
      <c r="K23" s="74" t="s">
        <v>132</v>
      </c>
      <c r="L23" s="74" t="s">
        <v>105</v>
      </c>
      <c r="M23" s="75">
        <v>18720092800120</v>
      </c>
      <c r="N23" s="75"/>
      <c r="O23" s="76"/>
      <c r="P23" s="74" t="b">
        <v>0</v>
      </c>
      <c r="Q23" s="75" t="s">
        <v>133</v>
      </c>
      <c r="R23" s="74"/>
      <c r="S23" s="74"/>
      <c r="T23" s="103"/>
      <c r="U23" s="99">
        <v>0</v>
      </c>
      <c r="V23" s="102"/>
      <c r="W23" s="77">
        <f>IF(R23="T1",'BPU Fixe'!$H$16,IF(R23="T2",'BPU Fixe'!$H$18,IF(R23="T3",'BPU Fixe'!$H$20,IF(R23="T4",'BPU Fixe'!$H$22,0))))</f>
        <v>0</v>
      </c>
      <c r="X23" s="77">
        <f>IF(R23="T1",'BPU Fixe'!$F$16,IF(R23="T2",'BPU Fixe'!$F$18,IF(R23="T3",'BPU Fixe'!$H$20,IF(R23="T4",'BPU Fixe'!$F$22,0))))</f>
        <v>0</v>
      </c>
      <c r="Y23" s="77">
        <f t="shared" si="1"/>
        <v>0</v>
      </c>
      <c r="Z23" s="77">
        <f t="shared" si="2"/>
        <v>0</v>
      </c>
      <c r="AA23" s="77">
        <f>IF(T23="OUI",('BPU Fixe'!$D$26),0)</f>
        <v>0</v>
      </c>
      <c r="AB23" s="77">
        <f t="shared" si="3"/>
        <v>0</v>
      </c>
      <c r="AC23" s="107"/>
      <c r="AD23" s="107"/>
      <c r="AE23" s="107"/>
      <c r="AF23" s="107"/>
      <c r="AG23" s="107"/>
      <c r="AH23" s="77">
        <f t="shared" si="0"/>
        <v>0</v>
      </c>
      <c r="AI23" s="77">
        <f t="shared" si="4"/>
        <v>0</v>
      </c>
      <c r="AJ23" s="77">
        <f t="shared" si="5"/>
        <v>0</v>
      </c>
      <c r="AK23" s="77"/>
      <c r="AL23" s="77"/>
      <c r="AM23" s="77"/>
      <c r="AN23" s="77"/>
      <c r="AO23" s="77"/>
    </row>
    <row r="24" spans="1:41" ht="54" customHeight="1" x14ac:dyDescent="0.3">
      <c r="A24" s="73" t="s">
        <v>55</v>
      </c>
      <c r="B24" s="74">
        <v>184401289</v>
      </c>
      <c r="C24" s="74" t="s">
        <v>56</v>
      </c>
      <c r="D24" s="74" t="s">
        <v>57</v>
      </c>
      <c r="E24" s="74" t="s">
        <v>58</v>
      </c>
      <c r="F24" s="74" t="s">
        <v>59</v>
      </c>
      <c r="G24" s="74" t="s">
        <v>85</v>
      </c>
      <c r="H24" s="82" t="s">
        <v>86</v>
      </c>
      <c r="I24" s="74" t="s">
        <v>87</v>
      </c>
      <c r="J24" s="74" t="s">
        <v>114</v>
      </c>
      <c r="K24" s="74" t="s">
        <v>134</v>
      </c>
      <c r="L24" s="74" t="s">
        <v>119</v>
      </c>
      <c r="M24" s="75">
        <v>13000460900066</v>
      </c>
      <c r="N24" s="75"/>
      <c r="O24" s="76"/>
      <c r="P24" s="74" t="b">
        <v>0</v>
      </c>
      <c r="Q24" s="75">
        <v>9391316837070</v>
      </c>
      <c r="R24" s="74"/>
      <c r="S24" s="74"/>
      <c r="T24" s="103"/>
      <c r="U24" s="100">
        <v>0</v>
      </c>
      <c r="V24" s="102"/>
      <c r="W24" s="77">
        <f>IF(R24="T1",'BPU Fixe'!$H$16,IF(R24="T2",'BPU Fixe'!$H$18,IF(R24="T3",'BPU Fixe'!$H$20,IF(R24="T4",'BPU Fixe'!$H$22,0))))</f>
        <v>0</v>
      </c>
      <c r="X24" s="77">
        <f>IF(R24="T1",'BPU Fixe'!$F$16,IF(R24="T2",'BPU Fixe'!$F$18,IF(R24="T3",'BPU Fixe'!$H$20,IF(R24="T4",'BPU Fixe'!$F$22,0))))</f>
        <v>0</v>
      </c>
      <c r="Y24" s="77">
        <f t="shared" si="1"/>
        <v>0</v>
      </c>
      <c r="Z24" s="77">
        <f t="shared" si="2"/>
        <v>0</v>
      </c>
      <c r="AA24" s="77">
        <f>IF(T24="OUI",('BPU Fixe'!$D$26),0)</f>
        <v>0</v>
      </c>
      <c r="AB24" s="77">
        <f t="shared" si="3"/>
        <v>0</v>
      </c>
      <c r="AC24" s="107"/>
      <c r="AD24" s="107"/>
      <c r="AE24" s="107"/>
      <c r="AF24" s="107"/>
      <c r="AG24" s="107"/>
      <c r="AH24" s="77">
        <f t="shared" si="0"/>
        <v>0</v>
      </c>
      <c r="AI24" s="77">
        <f t="shared" si="4"/>
        <v>0</v>
      </c>
      <c r="AJ24" s="77">
        <f t="shared" si="5"/>
        <v>0</v>
      </c>
      <c r="AK24" s="77"/>
      <c r="AL24" s="77"/>
      <c r="AM24" s="77"/>
      <c r="AN24" s="77"/>
      <c r="AO24" s="77"/>
    </row>
  </sheetData>
  <autoFilter ref="A3:AO24" xr:uid="{00000000-0001-0000-0100-000000000000}"/>
  <mergeCells count="8">
    <mergeCell ref="AK2:AO2"/>
    <mergeCell ref="AJ2:AJ3"/>
    <mergeCell ref="AC1:AG1"/>
    <mergeCell ref="X2:Y2"/>
    <mergeCell ref="Z2:Z3"/>
    <mergeCell ref="AA2:AB2"/>
    <mergeCell ref="AC2:AG2"/>
    <mergeCell ref="AH2:AI2"/>
  </mergeCells>
  <hyperlinks>
    <hyperlink ref="H10" r:id="rId1" xr:uid="{F75C437B-B4BB-427D-9BDB-024E2E326E17}"/>
    <hyperlink ref="H17" r:id="rId2" xr:uid="{F6351CD3-A5D6-41AE-A960-55FFD2533156}"/>
    <hyperlink ref="H18" r:id="rId3" xr:uid="{AB933D57-FC2D-4C0D-8E54-4BCFD00194B0}"/>
    <hyperlink ref="H19" r:id="rId4" xr:uid="{8377B45B-E264-4F03-87FF-35561638F794}"/>
    <hyperlink ref="H20" r:id="rId5" xr:uid="{7575CBB1-A3AE-42C7-87FF-EB418F59C224}"/>
    <hyperlink ref="H21" r:id="rId6" xr:uid="{E0B67539-747D-4E00-9B78-2D476D62D23C}"/>
    <hyperlink ref="H24" r:id="rId7" xr:uid="{9D76E9BF-21E5-46A3-8B42-58925165FC31}"/>
  </hyperlinks>
  <pageMargins left="0.118055555555556" right="0.27986111111111101" top="0.24027777777777801" bottom="0.27986111111111101" header="0.51180555555555496" footer="0.51180555555555496"/>
  <pageSetup paperSize="9" firstPageNumber="0" orientation="portrait" r:id="rId8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B3891-AB28-4218-BA17-95BFBE9CBC38}">
  <dimension ref="A1:O22"/>
  <sheetViews>
    <sheetView workbookViewId="0">
      <pane xSplit="1" ySplit="1" topLeftCell="B3" activePane="bottomRight" state="frozen"/>
      <selection pane="topRight" activeCell="B1" sqref="B1"/>
      <selection pane="bottomLeft" activeCell="A2" sqref="A2"/>
      <selection pane="bottomRight" activeCell="D25" sqref="D25"/>
    </sheetView>
  </sheetViews>
  <sheetFormatPr baseColWidth="10" defaultColWidth="13.88671875" defaultRowHeight="14.4" x14ac:dyDescent="0.3"/>
  <cols>
    <col min="1" max="1" width="19.33203125" style="1" customWidth="1"/>
    <col min="2" max="2" width="13.88671875" style="1"/>
    <col min="3" max="3" width="17.33203125" style="1" customWidth="1"/>
    <col min="4" max="4" width="74.44140625" style="1" bestFit="1" customWidth="1"/>
    <col min="5" max="5" width="13.88671875" style="1"/>
    <col min="6" max="6" width="36.6640625" style="1" bestFit="1" customWidth="1"/>
    <col min="7" max="7" width="13.88671875" style="1"/>
    <col min="8" max="8" width="17.88671875" style="1" bestFit="1" customWidth="1"/>
    <col min="9" max="12" width="13.88671875" style="1"/>
    <col min="13" max="13" width="32.88671875" style="1" bestFit="1" customWidth="1"/>
    <col min="14" max="14" width="36.44140625" style="1" bestFit="1" customWidth="1"/>
    <col min="15" max="15" width="15.44140625" style="39" customWidth="1"/>
    <col min="16" max="16384" width="13.88671875" style="1"/>
  </cols>
  <sheetData>
    <row r="1" spans="1:15" s="57" customFormat="1" ht="57.6" x14ac:dyDescent="0.3">
      <c r="A1" s="56" t="s">
        <v>135</v>
      </c>
      <c r="B1" s="56" t="s">
        <v>136</v>
      </c>
      <c r="C1" s="55" t="s">
        <v>137</v>
      </c>
      <c r="D1" s="55" t="s">
        <v>138</v>
      </c>
      <c r="E1" s="56" t="s">
        <v>139</v>
      </c>
      <c r="F1" s="56" t="s">
        <v>140</v>
      </c>
      <c r="G1" s="56" t="s">
        <v>141</v>
      </c>
      <c r="H1" s="56" t="s">
        <v>142</v>
      </c>
      <c r="I1" s="56" t="s">
        <v>143</v>
      </c>
      <c r="J1" s="56" t="s">
        <v>144</v>
      </c>
      <c r="K1" s="56" t="s">
        <v>145</v>
      </c>
      <c r="L1" s="56" t="s">
        <v>146</v>
      </c>
      <c r="M1" s="56" t="s">
        <v>147</v>
      </c>
      <c r="N1" s="56" t="s">
        <v>148</v>
      </c>
      <c r="O1" s="56" t="s">
        <v>149</v>
      </c>
    </row>
    <row r="2" spans="1:15" x14ac:dyDescent="0.3">
      <c r="A2" s="64" t="s">
        <v>102</v>
      </c>
      <c r="B2" s="63" t="s">
        <v>150</v>
      </c>
      <c r="C2" s="59"/>
      <c r="D2" s="59" t="s">
        <v>100</v>
      </c>
      <c r="E2" s="59" t="s">
        <v>151</v>
      </c>
      <c r="F2" s="52" t="s">
        <v>152</v>
      </c>
      <c r="G2" s="52">
        <v>44600</v>
      </c>
      <c r="H2" s="52" t="s">
        <v>153</v>
      </c>
      <c r="I2" s="60" t="s">
        <v>154</v>
      </c>
      <c r="J2" s="59" t="s">
        <v>155</v>
      </c>
      <c r="K2" s="59" t="s">
        <v>156</v>
      </c>
      <c r="L2" s="59"/>
      <c r="M2" s="61" t="s">
        <v>157</v>
      </c>
      <c r="N2" s="61" t="s">
        <v>157</v>
      </c>
      <c r="O2" s="40" t="s">
        <v>158</v>
      </c>
    </row>
    <row r="3" spans="1:15" ht="72" x14ac:dyDescent="0.3">
      <c r="A3" s="64" t="s">
        <v>77</v>
      </c>
      <c r="B3" s="63" t="s">
        <v>150</v>
      </c>
      <c r="C3" s="59"/>
      <c r="D3" s="59" t="s">
        <v>74</v>
      </c>
      <c r="E3" s="59" t="s">
        <v>151</v>
      </c>
      <c r="F3" s="79" t="s">
        <v>159</v>
      </c>
      <c r="G3" s="59">
        <v>44802</v>
      </c>
      <c r="H3" s="79" t="s">
        <v>160</v>
      </c>
      <c r="I3" s="60" t="s">
        <v>154</v>
      </c>
      <c r="J3" s="59" t="s">
        <v>161</v>
      </c>
      <c r="K3" s="59" t="s">
        <v>162</v>
      </c>
      <c r="L3" s="59" t="s">
        <v>163</v>
      </c>
      <c r="M3" s="59" t="s">
        <v>164</v>
      </c>
      <c r="N3" s="61" t="s">
        <v>165</v>
      </c>
      <c r="O3" s="62" t="s">
        <v>166</v>
      </c>
    </row>
    <row r="4" spans="1:15" x14ac:dyDescent="0.3">
      <c r="A4" s="64" t="s">
        <v>98</v>
      </c>
      <c r="B4" s="63" t="s">
        <v>150</v>
      </c>
      <c r="C4" s="58" t="s">
        <v>167</v>
      </c>
      <c r="D4" s="59" t="s">
        <v>96</v>
      </c>
      <c r="E4" s="59" t="s">
        <v>151</v>
      </c>
      <c r="F4" s="52" t="s">
        <v>168</v>
      </c>
      <c r="G4" s="52">
        <v>44100</v>
      </c>
      <c r="H4" s="52" t="s">
        <v>169</v>
      </c>
      <c r="I4" s="60" t="s">
        <v>154</v>
      </c>
      <c r="J4" s="59" t="s">
        <v>170</v>
      </c>
      <c r="K4" s="59" t="s">
        <v>171</v>
      </c>
      <c r="L4" s="59"/>
      <c r="M4" s="61" t="s">
        <v>172</v>
      </c>
      <c r="N4" s="61" t="s">
        <v>173</v>
      </c>
      <c r="O4" s="40" t="s">
        <v>174</v>
      </c>
    </row>
    <row r="5" spans="1:15" x14ac:dyDescent="0.3">
      <c r="A5" s="64" t="s">
        <v>129</v>
      </c>
      <c r="B5" s="63" t="s">
        <v>150</v>
      </c>
      <c r="C5" s="58"/>
      <c r="D5" s="59" t="s">
        <v>114</v>
      </c>
      <c r="E5" s="59" t="s">
        <v>151</v>
      </c>
      <c r="F5" s="52" t="s">
        <v>175</v>
      </c>
      <c r="G5" s="52">
        <v>49006</v>
      </c>
      <c r="H5" s="52" t="s">
        <v>176</v>
      </c>
      <c r="I5" s="60" t="s">
        <v>154</v>
      </c>
      <c r="J5" s="59" t="s">
        <v>177</v>
      </c>
      <c r="K5" s="59" t="s">
        <v>178</v>
      </c>
      <c r="L5" s="59"/>
      <c r="M5" s="59" t="s">
        <v>164</v>
      </c>
      <c r="N5" s="61" t="s">
        <v>179</v>
      </c>
      <c r="O5" s="40" t="s">
        <v>180</v>
      </c>
    </row>
    <row r="6" spans="1:15" x14ac:dyDescent="0.3">
      <c r="A6" s="64" t="s">
        <v>106</v>
      </c>
      <c r="B6" s="63" t="s">
        <v>150</v>
      </c>
      <c r="C6" s="58"/>
      <c r="D6" s="59" t="s">
        <v>103</v>
      </c>
      <c r="E6" s="59" t="s">
        <v>151</v>
      </c>
      <c r="F6" s="52" t="s">
        <v>181</v>
      </c>
      <c r="G6" s="52">
        <v>72014</v>
      </c>
      <c r="H6" s="52" t="s">
        <v>182</v>
      </c>
      <c r="I6" s="60" t="s">
        <v>154</v>
      </c>
      <c r="J6" s="59" t="s">
        <v>183</v>
      </c>
      <c r="K6" s="59" t="s">
        <v>184</v>
      </c>
      <c r="L6" s="59" t="s">
        <v>163</v>
      </c>
      <c r="M6" s="59" t="s">
        <v>164</v>
      </c>
      <c r="N6" s="61" t="s">
        <v>185</v>
      </c>
      <c r="O6" s="40"/>
    </row>
    <row r="7" spans="1:15" x14ac:dyDescent="0.3">
      <c r="A7" s="64" t="s">
        <v>109</v>
      </c>
      <c r="B7" s="63" t="s">
        <v>150</v>
      </c>
      <c r="C7" s="58"/>
      <c r="D7" s="59" t="s">
        <v>103</v>
      </c>
      <c r="E7" s="59" t="s">
        <v>151</v>
      </c>
      <c r="F7" s="52" t="s">
        <v>181</v>
      </c>
      <c r="G7" s="52">
        <v>72014</v>
      </c>
      <c r="H7" s="52" t="s">
        <v>182</v>
      </c>
      <c r="I7" s="60" t="s">
        <v>154</v>
      </c>
      <c r="J7" s="59" t="s">
        <v>183</v>
      </c>
      <c r="K7" s="59" t="s">
        <v>184</v>
      </c>
      <c r="L7" s="59" t="s">
        <v>163</v>
      </c>
      <c r="M7" s="59" t="s">
        <v>164</v>
      </c>
      <c r="N7" s="61" t="s">
        <v>185</v>
      </c>
      <c r="O7" s="40"/>
    </row>
    <row r="8" spans="1:15" x14ac:dyDescent="0.3">
      <c r="A8" s="64" t="s">
        <v>117</v>
      </c>
      <c r="B8" s="63" t="s">
        <v>150</v>
      </c>
      <c r="C8" s="58"/>
      <c r="D8" s="59" t="s">
        <v>114</v>
      </c>
      <c r="E8" s="59" t="s">
        <v>151</v>
      </c>
      <c r="F8" s="52" t="s">
        <v>175</v>
      </c>
      <c r="G8" s="52">
        <v>49006</v>
      </c>
      <c r="H8" s="52" t="s">
        <v>176</v>
      </c>
      <c r="I8" s="60" t="s">
        <v>154</v>
      </c>
      <c r="J8" s="59" t="s">
        <v>177</v>
      </c>
      <c r="K8" s="59" t="s">
        <v>178</v>
      </c>
      <c r="L8" s="59"/>
      <c r="M8" s="59" t="s">
        <v>164</v>
      </c>
      <c r="N8" s="61" t="s">
        <v>179</v>
      </c>
      <c r="O8" s="40" t="s">
        <v>180</v>
      </c>
    </row>
    <row r="9" spans="1:15" x14ac:dyDescent="0.3">
      <c r="A9" s="64" t="s">
        <v>112</v>
      </c>
      <c r="B9" s="63" t="s">
        <v>150</v>
      </c>
      <c r="C9" s="58"/>
      <c r="D9" s="59" t="s">
        <v>103</v>
      </c>
      <c r="E9" s="59" t="s">
        <v>151</v>
      </c>
      <c r="F9" s="52" t="s">
        <v>181</v>
      </c>
      <c r="G9" s="52">
        <v>72014</v>
      </c>
      <c r="H9" s="52" t="s">
        <v>182</v>
      </c>
      <c r="I9" s="60" t="s">
        <v>154</v>
      </c>
      <c r="J9" s="59" t="s">
        <v>183</v>
      </c>
      <c r="K9" s="59" t="s">
        <v>184</v>
      </c>
      <c r="L9" s="59" t="s">
        <v>163</v>
      </c>
      <c r="M9" s="59" t="s">
        <v>164</v>
      </c>
      <c r="N9" s="61" t="s">
        <v>185</v>
      </c>
      <c r="O9" s="40"/>
    </row>
    <row r="10" spans="1:15" x14ac:dyDescent="0.3">
      <c r="A10" s="64" t="s">
        <v>72</v>
      </c>
      <c r="B10" s="63" t="s">
        <v>150</v>
      </c>
      <c r="C10" s="58"/>
      <c r="D10" s="59" t="s">
        <v>60</v>
      </c>
      <c r="E10" s="59" t="s">
        <v>151</v>
      </c>
      <c r="F10" s="52" t="s">
        <v>186</v>
      </c>
      <c r="G10" s="52">
        <v>85000</v>
      </c>
      <c r="H10" s="52" t="s">
        <v>187</v>
      </c>
      <c r="I10" s="60" t="s">
        <v>154</v>
      </c>
      <c r="J10" s="59" t="s">
        <v>188</v>
      </c>
      <c r="K10" s="59" t="s">
        <v>189</v>
      </c>
      <c r="L10" s="59"/>
      <c r="M10" s="61" t="s">
        <v>164</v>
      </c>
      <c r="N10" s="61" t="s">
        <v>190</v>
      </c>
      <c r="O10" s="40" t="s">
        <v>191</v>
      </c>
    </row>
    <row r="11" spans="1:15" x14ac:dyDescent="0.3">
      <c r="A11" s="64" t="s">
        <v>63</v>
      </c>
      <c r="B11" s="63" t="s">
        <v>150</v>
      </c>
      <c r="C11" s="58"/>
      <c r="D11" s="59" t="s">
        <v>60</v>
      </c>
      <c r="E11" s="59" t="s">
        <v>151</v>
      </c>
      <c r="F11" s="52" t="s">
        <v>186</v>
      </c>
      <c r="G11" s="52">
        <v>85000</v>
      </c>
      <c r="H11" s="52" t="s">
        <v>187</v>
      </c>
      <c r="I11" s="60" t="s">
        <v>154</v>
      </c>
      <c r="J11" s="59" t="s">
        <v>188</v>
      </c>
      <c r="K11" s="59" t="s">
        <v>189</v>
      </c>
      <c r="L11" s="59"/>
      <c r="M11" s="61" t="s">
        <v>164</v>
      </c>
      <c r="N11" s="61" t="s">
        <v>190</v>
      </c>
      <c r="O11" s="40" t="s">
        <v>191</v>
      </c>
    </row>
    <row r="12" spans="1:15" x14ac:dyDescent="0.3">
      <c r="A12" s="64" t="s">
        <v>91</v>
      </c>
      <c r="B12" s="63" t="s">
        <v>150</v>
      </c>
      <c r="C12" s="58"/>
      <c r="D12" s="59" t="s">
        <v>88</v>
      </c>
      <c r="E12" s="59" t="s">
        <v>151</v>
      </c>
      <c r="F12" s="59" t="s">
        <v>192</v>
      </c>
      <c r="G12" s="59">
        <v>53000</v>
      </c>
      <c r="H12" s="59" t="s">
        <v>193</v>
      </c>
      <c r="I12" s="60" t="s">
        <v>154</v>
      </c>
      <c r="J12" s="59" t="s">
        <v>194</v>
      </c>
      <c r="K12" s="59" t="s">
        <v>195</v>
      </c>
      <c r="L12" s="59"/>
      <c r="M12" s="59" t="s">
        <v>164</v>
      </c>
      <c r="N12" s="61" t="s">
        <v>196</v>
      </c>
      <c r="O12" s="40" t="s">
        <v>197</v>
      </c>
    </row>
    <row r="13" spans="1:15" x14ac:dyDescent="0.3">
      <c r="A13" s="64" t="s">
        <v>120</v>
      </c>
      <c r="B13" s="63" t="s">
        <v>150</v>
      </c>
      <c r="C13" s="58"/>
      <c r="D13" s="59" t="s">
        <v>114</v>
      </c>
      <c r="E13" s="59" t="s">
        <v>151</v>
      </c>
      <c r="F13" s="52" t="s">
        <v>175</v>
      </c>
      <c r="G13" s="52">
        <v>49006</v>
      </c>
      <c r="H13" s="52" t="s">
        <v>176</v>
      </c>
      <c r="I13" s="60" t="s">
        <v>154</v>
      </c>
      <c r="J13" s="59" t="s">
        <v>177</v>
      </c>
      <c r="K13" s="59" t="s">
        <v>178</v>
      </c>
      <c r="L13" s="59"/>
      <c r="M13" s="59" t="s">
        <v>164</v>
      </c>
      <c r="N13" s="61" t="s">
        <v>179</v>
      </c>
      <c r="O13" s="40" t="s">
        <v>180</v>
      </c>
    </row>
    <row r="14" spans="1:15" x14ac:dyDescent="0.3">
      <c r="A14" s="64" t="s">
        <v>123</v>
      </c>
      <c r="B14" s="63" t="s">
        <v>150</v>
      </c>
      <c r="C14" s="58"/>
      <c r="D14" s="59" t="s">
        <v>114</v>
      </c>
      <c r="E14" s="59" t="s">
        <v>151</v>
      </c>
      <c r="F14" s="52" t="s">
        <v>175</v>
      </c>
      <c r="G14" s="52">
        <v>49006</v>
      </c>
      <c r="H14" s="52" t="s">
        <v>176</v>
      </c>
      <c r="I14" s="60" t="s">
        <v>154</v>
      </c>
      <c r="J14" s="59" t="s">
        <v>177</v>
      </c>
      <c r="K14" s="59" t="s">
        <v>178</v>
      </c>
      <c r="L14" s="59"/>
      <c r="M14" s="59" t="s">
        <v>164</v>
      </c>
      <c r="N14" s="61" t="s">
        <v>179</v>
      </c>
      <c r="O14" s="40" t="s">
        <v>180</v>
      </c>
    </row>
    <row r="15" spans="1:15" x14ac:dyDescent="0.3">
      <c r="A15" s="64" t="s">
        <v>68</v>
      </c>
      <c r="B15" s="63" t="s">
        <v>150</v>
      </c>
      <c r="C15" s="58"/>
      <c r="D15" s="59" t="s">
        <v>60</v>
      </c>
      <c r="E15" s="59" t="s">
        <v>151</v>
      </c>
      <c r="F15" s="52" t="s">
        <v>186</v>
      </c>
      <c r="G15" s="52">
        <v>85000</v>
      </c>
      <c r="H15" s="52" t="s">
        <v>187</v>
      </c>
      <c r="I15" s="60" t="s">
        <v>154</v>
      </c>
      <c r="J15" s="59" t="s">
        <v>188</v>
      </c>
      <c r="K15" s="59" t="s">
        <v>189</v>
      </c>
      <c r="L15" s="59"/>
      <c r="M15" s="61" t="s">
        <v>164</v>
      </c>
      <c r="N15" s="61" t="s">
        <v>190</v>
      </c>
      <c r="O15" s="40" t="s">
        <v>191</v>
      </c>
    </row>
    <row r="16" spans="1:15" ht="72" x14ac:dyDescent="0.3">
      <c r="A16" s="41">
        <v>14201736610044</v>
      </c>
      <c r="B16" s="63" t="s">
        <v>150</v>
      </c>
      <c r="C16" s="58"/>
      <c r="D16" s="59" t="s">
        <v>74</v>
      </c>
      <c r="E16" s="59" t="s">
        <v>151</v>
      </c>
      <c r="F16" s="79" t="s">
        <v>159</v>
      </c>
      <c r="G16" s="59">
        <v>44802</v>
      </c>
      <c r="H16" s="79" t="s">
        <v>160</v>
      </c>
      <c r="I16" s="60" t="s">
        <v>154</v>
      </c>
      <c r="J16" s="59" t="s">
        <v>161</v>
      </c>
      <c r="K16" s="59" t="s">
        <v>162</v>
      </c>
      <c r="L16" s="59" t="s">
        <v>163</v>
      </c>
      <c r="M16" s="59" t="s">
        <v>164</v>
      </c>
      <c r="N16" s="61" t="s">
        <v>165</v>
      </c>
      <c r="O16" s="62" t="s">
        <v>166</v>
      </c>
    </row>
    <row r="17" spans="1:15" ht="72" x14ac:dyDescent="0.3">
      <c r="A17" s="41">
        <v>14284949329399</v>
      </c>
      <c r="B17" s="63" t="s">
        <v>150</v>
      </c>
      <c r="C17" s="58"/>
      <c r="D17" s="59" t="s">
        <v>74</v>
      </c>
      <c r="E17" s="59" t="s">
        <v>151</v>
      </c>
      <c r="F17" s="79" t="s">
        <v>159</v>
      </c>
      <c r="G17" s="59">
        <v>44802</v>
      </c>
      <c r="H17" s="79" t="s">
        <v>160</v>
      </c>
      <c r="I17" s="60" t="s">
        <v>154</v>
      </c>
      <c r="J17" s="59" t="s">
        <v>161</v>
      </c>
      <c r="K17" s="59" t="s">
        <v>162</v>
      </c>
      <c r="L17" s="59" t="s">
        <v>163</v>
      </c>
      <c r="M17" s="59" t="s">
        <v>164</v>
      </c>
      <c r="N17" s="61" t="s">
        <v>165</v>
      </c>
      <c r="O17" s="62" t="s">
        <v>166</v>
      </c>
    </row>
    <row r="18" spans="1:15" x14ac:dyDescent="0.3">
      <c r="A18" s="41" t="s">
        <v>127</v>
      </c>
      <c r="B18" s="63" t="s">
        <v>150</v>
      </c>
      <c r="C18" s="58"/>
      <c r="D18" s="59" t="s">
        <v>114</v>
      </c>
      <c r="E18" s="59" t="s">
        <v>151</v>
      </c>
      <c r="F18" s="59" t="s">
        <v>175</v>
      </c>
      <c r="G18" s="59">
        <v>49006</v>
      </c>
      <c r="H18" s="59" t="s">
        <v>176</v>
      </c>
      <c r="I18" s="60" t="s">
        <v>154</v>
      </c>
      <c r="J18" s="59" t="s">
        <v>177</v>
      </c>
      <c r="K18" s="59" t="s">
        <v>178</v>
      </c>
      <c r="L18" s="59"/>
      <c r="M18" s="59" t="s">
        <v>164</v>
      </c>
      <c r="N18" s="61" t="s">
        <v>179</v>
      </c>
      <c r="O18" s="62" t="s">
        <v>180</v>
      </c>
    </row>
    <row r="19" spans="1:15" x14ac:dyDescent="0.3">
      <c r="A19" s="41" t="s">
        <v>95</v>
      </c>
      <c r="B19" s="63" t="s">
        <v>150</v>
      </c>
      <c r="C19" s="58"/>
      <c r="D19" s="59" t="s">
        <v>92</v>
      </c>
      <c r="E19" s="59" t="s">
        <v>151</v>
      </c>
      <c r="F19" s="59" t="s">
        <v>198</v>
      </c>
      <c r="G19" s="59">
        <v>44600</v>
      </c>
      <c r="H19" s="59" t="s">
        <v>153</v>
      </c>
      <c r="I19" s="60" t="s">
        <v>154</v>
      </c>
      <c r="J19" s="59" t="s">
        <v>199</v>
      </c>
      <c r="K19" s="59" t="s">
        <v>200</v>
      </c>
      <c r="L19" s="59"/>
      <c r="M19" s="59" t="s">
        <v>201</v>
      </c>
      <c r="N19" s="61" t="s">
        <v>201</v>
      </c>
      <c r="O19" s="62" t="s">
        <v>202</v>
      </c>
    </row>
    <row r="20" spans="1:15" ht="72" x14ac:dyDescent="0.3">
      <c r="A20" s="75" t="s">
        <v>131</v>
      </c>
      <c r="B20" s="63" t="s">
        <v>150</v>
      </c>
      <c r="C20" s="58"/>
      <c r="D20" s="59" t="s">
        <v>74</v>
      </c>
      <c r="E20" s="59" t="s">
        <v>151</v>
      </c>
      <c r="F20" s="79" t="s">
        <v>159</v>
      </c>
      <c r="G20" s="59">
        <v>44802</v>
      </c>
      <c r="H20" s="79" t="s">
        <v>160</v>
      </c>
      <c r="I20" s="60" t="s">
        <v>154</v>
      </c>
      <c r="J20" s="59" t="s">
        <v>161</v>
      </c>
      <c r="K20" s="59" t="s">
        <v>162</v>
      </c>
      <c r="L20" s="59" t="s">
        <v>163</v>
      </c>
      <c r="M20" s="59" t="s">
        <v>164</v>
      </c>
      <c r="N20" s="61" t="s">
        <v>165</v>
      </c>
      <c r="O20" s="62" t="s">
        <v>166</v>
      </c>
    </row>
    <row r="21" spans="1:15" x14ac:dyDescent="0.3">
      <c r="A21" s="75" t="s">
        <v>133</v>
      </c>
      <c r="B21" s="63" t="s">
        <v>150</v>
      </c>
      <c r="C21" s="58"/>
      <c r="D21" s="73" t="s">
        <v>103</v>
      </c>
      <c r="E21" s="59" t="s">
        <v>151</v>
      </c>
      <c r="F21" s="52" t="s">
        <v>181</v>
      </c>
      <c r="G21" s="52">
        <v>72014</v>
      </c>
      <c r="H21" s="52" t="s">
        <v>182</v>
      </c>
      <c r="I21" s="60" t="s">
        <v>154</v>
      </c>
      <c r="J21" s="59" t="s">
        <v>183</v>
      </c>
      <c r="K21" s="59" t="s">
        <v>184</v>
      </c>
      <c r="L21" s="59" t="s">
        <v>163</v>
      </c>
      <c r="M21" s="59" t="s">
        <v>164</v>
      </c>
      <c r="N21" s="61" t="s">
        <v>185</v>
      </c>
      <c r="O21" s="40"/>
    </row>
    <row r="22" spans="1:15" x14ac:dyDescent="0.3">
      <c r="A22" s="75">
        <v>9391316837070</v>
      </c>
      <c r="B22" s="63" t="s">
        <v>150</v>
      </c>
      <c r="C22" s="58"/>
      <c r="D22" s="73" t="s">
        <v>114</v>
      </c>
      <c r="E22" s="59" t="s">
        <v>151</v>
      </c>
      <c r="F22" s="52" t="s">
        <v>175</v>
      </c>
      <c r="G22" s="52">
        <v>49006</v>
      </c>
      <c r="H22" s="52" t="s">
        <v>176</v>
      </c>
      <c r="I22" s="60" t="s">
        <v>154</v>
      </c>
      <c r="J22" s="59" t="s">
        <v>177</v>
      </c>
      <c r="K22" s="59" t="s">
        <v>178</v>
      </c>
      <c r="L22" s="59"/>
      <c r="M22" s="59" t="s">
        <v>164</v>
      </c>
      <c r="N22" s="61" t="s">
        <v>179</v>
      </c>
      <c r="O22" s="40" t="s">
        <v>180</v>
      </c>
    </row>
  </sheetData>
  <autoFilter ref="A1:T22" xr:uid="{0092B123-BA3E-4C03-AA72-CD5AEB515B82}"/>
  <dataValidations count="1">
    <dataValidation type="textLength" operator="equal" allowBlank="1" showInputMessage="1" showErrorMessage="1" sqref="G18 G2 G4:G11 G13:G15 G21:G22" xr:uid="{F75FFCCA-A8DC-4915-8928-EF6AD46224D5}">
      <formula1>5</formula1>
    </dataValidation>
  </dataValidations>
  <hyperlinks>
    <hyperlink ref="N3" r:id="rId1" xr:uid="{3DF7AE69-E954-46ED-A8E9-E328B283C8CA}"/>
    <hyperlink ref="N16:N17" r:id="rId2" display="comptabilité.fournisseurs@44.cci.fr" xr:uid="{046C4F1D-00CC-461F-871F-0122EAE411B4}"/>
    <hyperlink ref="N6" r:id="rId3" xr:uid="{EC4A897F-2A9E-482D-93AD-63929177B16F}"/>
    <hyperlink ref="N7" r:id="rId4" xr:uid="{AB3C85B1-2538-425E-A9AA-81B227D95E08}"/>
    <hyperlink ref="N9" r:id="rId5" xr:uid="{22B36A64-3772-4F75-A416-9883A729A60A}"/>
    <hyperlink ref="N10" r:id="rId6" xr:uid="{26AFB5F6-D59A-44C9-A1DE-A2874B84F396}"/>
    <hyperlink ref="N11" r:id="rId7" xr:uid="{FC525203-023B-4B61-86F9-F31D4877E16E}"/>
    <hyperlink ref="N15" r:id="rId8" xr:uid="{6EAC3F54-ED52-40FA-B366-75C1299185CD}"/>
    <hyperlink ref="N5" r:id="rId9" xr:uid="{F19170F2-AC21-40C3-BA3D-8F5DD9D80D1D}"/>
    <hyperlink ref="N8" r:id="rId10" xr:uid="{2B4D9D13-12FC-455C-B72F-99B530AB4AF4}"/>
    <hyperlink ref="N13" r:id="rId11" xr:uid="{345AF049-D141-4ED0-8098-3A8E0D3DF80E}"/>
    <hyperlink ref="N14" r:id="rId12" xr:uid="{3A6A7577-F394-4EE5-98DF-44F6D15DA260}"/>
    <hyperlink ref="N18" r:id="rId13" xr:uid="{1E543138-F47E-44B0-AAAC-66DAD6A9CC21}"/>
    <hyperlink ref="N12" r:id="rId14" xr:uid="{4EC6E819-D304-4849-9551-460828B1A5BA}"/>
    <hyperlink ref="M19" r:id="rId15" xr:uid="{0A2BA881-20F6-4089-B290-01D20CEBFD16}"/>
    <hyperlink ref="N19" r:id="rId16" xr:uid="{8E87D332-3C4B-4663-9FAD-C17AEB3089F5}"/>
    <hyperlink ref="N2" r:id="rId17" xr:uid="{06ADD345-1078-4437-9811-CD138D509609}"/>
    <hyperlink ref="M2" r:id="rId18" xr:uid="{685CA6B6-87AA-4C4F-A267-9F7988A1715A}"/>
    <hyperlink ref="N4" r:id="rId19" xr:uid="{8D4FF9F3-59C4-4753-BCE4-3E9D243E5824}"/>
    <hyperlink ref="M4" r:id="rId20" xr:uid="{7317FB74-C6D0-4EA9-B122-1461E070F606}"/>
    <hyperlink ref="N22" r:id="rId21" xr:uid="{AD9130A3-A07B-4000-B8E1-58427208D652}"/>
    <hyperlink ref="N21" r:id="rId22" xr:uid="{898B35BB-C262-4719-8804-ED14FA6F6F9B}"/>
    <hyperlink ref="N20" r:id="rId23" xr:uid="{17626B60-FABF-498E-B7B9-D27B23257AE7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B0828D858613439102F21FB39DA6CA" ma:contentTypeVersion="16" ma:contentTypeDescription="Crée un document." ma:contentTypeScope="" ma:versionID="5b858ee9185d74598462668d7f7c37d7">
  <xsd:schema xmlns:xsd="http://www.w3.org/2001/XMLSchema" xmlns:xs="http://www.w3.org/2001/XMLSchema" xmlns:p="http://schemas.microsoft.com/office/2006/metadata/properties" xmlns:ns2="2f1a8698-b0ac-48a6-95a8-bd6a6393fce2" xmlns:ns3="b03b2e61-8694-4f4d-af81-32764bee7b57" targetNamespace="http://schemas.microsoft.com/office/2006/metadata/properties" ma:root="true" ma:fieldsID="19c0a64f87c96b2f453781e7220929e5" ns2:_="" ns3:_="">
    <xsd:import namespace="2f1a8698-b0ac-48a6-95a8-bd6a6393fce2"/>
    <xsd:import namespace="b03b2e61-8694-4f4d-af81-32764bee7b5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1a8698-b0ac-48a6-95a8-bd6a6393fc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3691d351-a563-4d6d-b3c3-2ed6f3c9d66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3b2e61-8694-4f4d-af81-32764bee7b5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66427a6a-c889-4008-91d6-640e497cf5a3}" ma:internalName="TaxCatchAll" ma:showField="CatchAllData" ma:web="b03b2e61-8694-4f4d-af81-32764bee7b5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7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03b2e61-8694-4f4d-af81-32764bee7b57" xsi:nil="true"/>
    <lcf76f155ced4ddcb4097134ff3c332f xmlns="2f1a8698-b0ac-48a6-95a8-bd6a6393fce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56A34E0-7D5D-469C-9A10-CF44E2622C58}"/>
</file>

<file path=customXml/itemProps2.xml><?xml version="1.0" encoding="utf-8"?>
<ds:datastoreItem xmlns:ds="http://schemas.openxmlformats.org/officeDocument/2006/customXml" ds:itemID="{DA88DF11-4F06-47DA-A90C-B4720F75F68B}">
  <ds:schemaRefs>
    <ds:schemaRef ds:uri="http://schemas.microsoft.com/office/2006/metadata/properties"/>
    <ds:schemaRef ds:uri="http://schemas.microsoft.com/office/infopath/2007/PartnerControls"/>
    <ds:schemaRef ds:uri="ec8e216a-b65f-40bd-983c-33d25291ef05"/>
    <ds:schemaRef ds:uri="70c80d13-366b-485a-9d79-0996d3554fd5"/>
  </ds:schemaRefs>
</ds:datastoreItem>
</file>

<file path=customXml/itemProps3.xml><?xml version="1.0" encoding="utf-8"?>
<ds:datastoreItem xmlns:ds="http://schemas.openxmlformats.org/officeDocument/2006/customXml" ds:itemID="{DBBDE4BA-ADDE-4351-B4EF-601CE3681BE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4</vt:i4>
      </vt:variant>
    </vt:vector>
  </HeadingPairs>
  <TitlesOfParts>
    <vt:vector size="9" baseType="lpstr">
      <vt:lpstr>BPU à Clics</vt:lpstr>
      <vt:lpstr>DQE à Clics</vt:lpstr>
      <vt:lpstr>BPU Fixe</vt:lpstr>
      <vt:lpstr>DQE fixe</vt:lpstr>
      <vt:lpstr>Données de facturation</vt:lpstr>
      <vt:lpstr>'DQE à Clics'!_FilterDatabase_0</vt:lpstr>
      <vt:lpstr>'DQE fixe'!_FilterDatabase_0</vt:lpstr>
      <vt:lpstr>'DQE à Clics'!_FilterDatabase_0_0</vt:lpstr>
      <vt:lpstr>'DQE fixe'!_FilterDatabase_0_0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</dc:creator>
  <cp:keywords/>
  <dc:description/>
  <cp:lastModifiedBy>LEBLON Laure</cp:lastModifiedBy>
  <cp:revision>4</cp:revision>
  <dcterms:created xsi:type="dcterms:W3CDTF">2015-02-27T09:39:06Z</dcterms:created>
  <dcterms:modified xsi:type="dcterms:W3CDTF">2025-06-30T12:56:27Z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ontentTypeId">
    <vt:lpwstr>0x01010055B0828D858613439102F21FB39DA6CA</vt:lpwstr>
  </property>
  <property fmtid="{D5CDD505-2E9C-101B-9397-08002B2CF9AE}" pid="9" name="MediaServiceImageTags">
    <vt:lpwstr/>
  </property>
</Properties>
</file>